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drawings/drawing7.xml" ContentType="application/vnd.openxmlformats-officedocument.drawing+xml"/>
  <Override PartName="/xl/customProperty10.bin" ContentType="application/vnd.openxmlformats-officedocument.spreadsheetml.customProperty"/>
  <Override PartName="/xl/drawings/drawing8.xml" ContentType="application/vnd.openxmlformats-officedocument.drawing+xml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bayergroup.sharepoint.com/sites/02_024719/InvestorRelationsTeam/IRSEC/Quarterly Briefings/2026/Q2 2026/Corporate/FX/"/>
    </mc:Choice>
  </mc:AlternateContent>
  <xr:revisionPtr revIDLastSave="129" documentId="8_{330947D6-2363-44FA-A7A9-7FCE903A11ED}" xr6:coauthVersionLast="47" xr6:coauthVersionMax="47" xr10:uidLastSave="{C0333C7A-EFA2-4261-BDA6-FEA1EC0301B6}"/>
  <bookViews>
    <workbookView xWindow="28690" yWindow="-110" windowWidth="29020" windowHeight="15700" tabRatio="832" xr2:uid="{138FD062-6BBA-495F-8949-BC35AB8573E3}"/>
  </bookViews>
  <sheets>
    <sheet name="Manual" sheetId="1" r:id="rId1"/>
    <sheet name="FX Simulation by Quarter '26" sheetId="7" r:id="rId2"/>
    <sheet name="FX Simulation by Quarter '24 CH" sheetId="12" state="hidden" r:id="rId3"/>
    <sheet name="FX Simulation CropScience" sheetId="14" r:id="rId4"/>
    <sheet name="FX Simulation Pharmaceuticals" sheetId="15" r:id="rId5"/>
    <sheet name="FX Simulation Consumer Health" sheetId="16" r:id="rId6"/>
    <sheet name="FX Sensitivity 2025" sheetId="9" state="hidden" r:id="rId7"/>
    <sheet name="FX Sensitivity 2026" sheetId="17" state="hidden" r:id="rId8"/>
    <sheet name="FX Simulation by Quarter '22" sheetId="6" state="hidden" r:id="rId9"/>
    <sheet name="FX Simulation by Quarter '21" sheetId="2" state="hidden" r:id="rId10"/>
    <sheet name="Full-Year FX Sensitivities" sheetId="3" state="hidden" r:id="rId11"/>
    <sheet name="Sensitivity Impact 2021" sheetId="4" state="hidden" r:id="rId12"/>
    <sheet name="Sensitivity Impact 2022" sheetId="5" state="hidden" r:id="rId13"/>
    <sheet name="Sensitivity Impact 2023" sheetId="8" state="hidden" r:id="rId14"/>
  </sheets>
  <definedNames>
    <definedName name="_xlnm.Print_Area" localSheetId="2">'FX Simulation by Quarter ''24 CH'!$D$1:$L$83</definedName>
    <definedName name="_xlnm.Print_Area" localSheetId="1">'FX Simulation by Quarter ''26'!$D$1:$L$83</definedName>
    <definedName name="_xlnm.Print_Area" localSheetId="5">'FX Simulation Consumer Health'!$D$1:$L$83</definedName>
    <definedName name="_xlnm.Print_Area" localSheetId="3">'FX Simulation CropScience'!$D$1:$L$83</definedName>
    <definedName name="_xlnm.Print_Area" localSheetId="4">'FX Simulation Pharmaceuticals'!$D$1:$L$83</definedName>
    <definedName name="_xlnm.Print_Area" localSheetId="0">Manual!$D$1:$M$33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6" l="1"/>
  <c r="F9" i="15"/>
  <c r="H15" i="7"/>
  <c r="F79" i="16"/>
  <c r="F78" i="16"/>
  <c r="F77" i="16"/>
  <c r="F76" i="16"/>
  <c r="F75" i="16"/>
  <c r="F74" i="16"/>
  <c r="F73" i="16"/>
  <c r="F72" i="16"/>
  <c r="F71" i="16"/>
  <c r="F70" i="16"/>
  <c r="F62" i="16"/>
  <c r="F61" i="16"/>
  <c r="F60" i="16"/>
  <c r="F59" i="16"/>
  <c r="F58" i="16"/>
  <c r="F57" i="16"/>
  <c r="F56" i="16"/>
  <c r="F55" i="16"/>
  <c r="F54" i="16"/>
  <c r="F53" i="16"/>
  <c r="F41" i="16"/>
  <c r="G40" i="16"/>
  <c r="F40" i="16"/>
  <c r="F39" i="16"/>
  <c r="F38" i="16"/>
  <c r="F37" i="16"/>
  <c r="F36" i="16"/>
  <c r="F35" i="16"/>
  <c r="G34" i="16"/>
  <c r="F34" i="16"/>
  <c r="F33" i="16"/>
  <c r="F32" i="16"/>
  <c r="F24" i="16"/>
  <c r="F23" i="16"/>
  <c r="F22" i="16"/>
  <c r="F21" i="16"/>
  <c r="F20" i="16"/>
  <c r="F19" i="16"/>
  <c r="F18" i="16"/>
  <c r="F17" i="16"/>
  <c r="F16" i="16"/>
  <c r="F15" i="16"/>
  <c r="F79" i="15"/>
  <c r="F78" i="15"/>
  <c r="F77" i="15"/>
  <c r="G76" i="15"/>
  <c r="G76" i="16" s="1"/>
  <c r="F76" i="15"/>
  <c r="F75" i="15"/>
  <c r="G74" i="15"/>
  <c r="G74" i="16" s="1"/>
  <c r="F74" i="15"/>
  <c r="F73" i="15"/>
  <c r="F72" i="15"/>
  <c r="F71" i="15"/>
  <c r="G70" i="15"/>
  <c r="G70" i="16" s="1"/>
  <c r="F70" i="15"/>
  <c r="F62" i="15"/>
  <c r="F61" i="15"/>
  <c r="F60" i="15"/>
  <c r="F59" i="15"/>
  <c r="G58" i="15"/>
  <c r="G58" i="16" s="1"/>
  <c r="F58" i="15"/>
  <c r="G57" i="15"/>
  <c r="G57" i="16" s="1"/>
  <c r="F57" i="15"/>
  <c r="F56" i="15"/>
  <c r="F55" i="15"/>
  <c r="F54" i="15"/>
  <c r="F53" i="15"/>
  <c r="G41" i="15"/>
  <c r="G41" i="16" s="1"/>
  <c r="F41" i="15"/>
  <c r="G40" i="15"/>
  <c r="F40" i="15"/>
  <c r="G39" i="15"/>
  <c r="G39" i="16" s="1"/>
  <c r="F39" i="15"/>
  <c r="F38" i="15"/>
  <c r="F37" i="15"/>
  <c r="F36" i="15"/>
  <c r="G35" i="15"/>
  <c r="G35" i="16" s="1"/>
  <c r="F35" i="15"/>
  <c r="G34" i="15"/>
  <c r="F34" i="15"/>
  <c r="G33" i="15"/>
  <c r="G33" i="16" s="1"/>
  <c r="F33" i="15"/>
  <c r="F32" i="15"/>
  <c r="F24" i="15"/>
  <c r="F23" i="15"/>
  <c r="F22" i="15"/>
  <c r="F21" i="15"/>
  <c r="F20" i="15"/>
  <c r="F19" i="15"/>
  <c r="F18" i="15"/>
  <c r="F17" i="15"/>
  <c r="F16" i="15"/>
  <c r="F15" i="15"/>
  <c r="G79" i="14"/>
  <c r="G79" i="15" s="1"/>
  <c r="G79" i="16" s="1"/>
  <c r="F79" i="14"/>
  <c r="G78" i="14"/>
  <c r="G78" i="15" s="1"/>
  <c r="G78" i="16" s="1"/>
  <c r="F78" i="14"/>
  <c r="G77" i="14"/>
  <c r="G77" i="15" s="1"/>
  <c r="G77" i="16" s="1"/>
  <c r="F77" i="14"/>
  <c r="G76" i="14"/>
  <c r="F76" i="14"/>
  <c r="G75" i="14"/>
  <c r="G75" i="15" s="1"/>
  <c r="G75" i="16" s="1"/>
  <c r="F75" i="14"/>
  <c r="G74" i="14"/>
  <c r="F74" i="14"/>
  <c r="G73" i="14"/>
  <c r="G73" i="15" s="1"/>
  <c r="G73" i="16" s="1"/>
  <c r="F73" i="14"/>
  <c r="G72" i="14"/>
  <c r="G72" i="15" s="1"/>
  <c r="G72" i="16" s="1"/>
  <c r="F72" i="14"/>
  <c r="G71" i="14"/>
  <c r="G71" i="15" s="1"/>
  <c r="G71" i="16" s="1"/>
  <c r="F71" i="14"/>
  <c r="G70" i="14"/>
  <c r="F70" i="14"/>
  <c r="G62" i="14"/>
  <c r="G62" i="15" s="1"/>
  <c r="G62" i="16" s="1"/>
  <c r="F62" i="14"/>
  <c r="G61" i="14"/>
  <c r="G61" i="15" s="1"/>
  <c r="G61" i="16" s="1"/>
  <c r="F61" i="14"/>
  <c r="G60" i="14"/>
  <c r="G60" i="15" s="1"/>
  <c r="G60" i="16" s="1"/>
  <c r="F60" i="14"/>
  <c r="G59" i="14"/>
  <c r="G59" i="15" s="1"/>
  <c r="G59" i="16" s="1"/>
  <c r="F59" i="14"/>
  <c r="G58" i="14"/>
  <c r="F58" i="14"/>
  <c r="G57" i="14"/>
  <c r="F57" i="14"/>
  <c r="G56" i="14"/>
  <c r="G56" i="15" s="1"/>
  <c r="G56" i="16" s="1"/>
  <c r="F56" i="14"/>
  <c r="G55" i="14"/>
  <c r="G55" i="15" s="1"/>
  <c r="G55" i="16" s="1"/>
  <c r="F55" i="14"/>
  <c r="G54" i="14"/>
  <c r="G54" i="15" s="1"/>
  <c r="G54" i="16" s="1"/>
  <c r="F54" i="14"/>
  <c r="G53" i="14"/>
  <c r="G53" i="15" s="1"/>
  <c r="G53" i="16" s="1"/>
  <c r="F53" i="14"/>
  <c r="G41" i="14"/>
  <c r="F41" i="14"/>
  <c r="G40" i="14"/>
  <c r="F40" i="14"/>
  <c r="G39" i="14"/>
  <c r="F39" i="14"/>
  <c r="G38" i="14"/>
  <c r="G38" i="15" s="1"/>
  <c r="G38" i="16" s="1"/>
  <c r="F38" i="14"/>
  <c r="G37" i="14"/>
  <c r="G37" i="15" s="1"/>
  <c r="G37" i="16" s="1"/>
  <c r="F37" i="14"/>
  <c r="G36" i="14"/>
  <c r="G36" i="15" s="1"/>
  <c r="G36" i="16" s="1"/>
  <c r="F36" i="14"/>
  <c r="G35" i="14"/>
  <c r="F35" i="14"/>
  <c r="G34" i="14"/>
  <c r="F34" i="14"/>
  <c r="G33" i="14"/>
  <c r="F33" i="14"/>
  <c r="G32" i="14"/>
  <c r="G32" i="15" s="1"/>
  <c r="G32" i="16" s="1"/>
  <c r="F32" i="14"/>
  <c r="G24" i="14"/>
  <c r="G24" i="15" s="1"/>
  <c r="F24" i="14"/>
  <c r="G23" i="14"/>
  <c r="G23" i="15" s="1"/>
  <c r="F23" i="14"/>
  <c r="G22" i="14"/>
  <c r="G22" i="15" s="1"/>
  <c r="F22" i="14"/>
  <c r="G21" i="14"/>
  <c r="G21" i="15" s="1"/>
  <c r="F21" i="14"/>
  <c r="G20" i="14"/>
  <c r="G20" i="15" s="1"/>
  <c r="G20" i="16" s="1"/>
  <c r="H20" i="16" s="1"/>
  <c r="F20" i="14"/>
  <c r="G19" i="14"/>
  <c r="H19" i="14" s="1"/>
  <c r="F19" i="14"/>
  <c r="G18" i="14"/>
  <c r="G18" i="15" s="1"/>
  <c r="F18" i="14"/>
  <c r="G17" i="14"/>
  <c r="G17" i="15" s="1"/>
  <c r="F17" i="14"/>
  <c r="G16" i="14"/>
  <c r="G16" i="15" s="1"/>
  <c r="F16" i="14"/>
  <c r="F15" i="14"/>
  <c r="G14" i="14"/>
  <c r="G14" i="15" s="1"/>
  <c r="G14" i="16" s="1"/>
  <c r="F14" i="14"/>
  <c r="F14" i="15" s="1"/>
  <c r="F14" i="16" s="1"/>
  <c r="M86" i="17"/>
  <c r="H86" i="17"/>
  <c r="O86" i="17" s="1"/>
  <c r="U86" i="17" s="1"/>
  <c r="G86" i="17"/>
  <c r="O85" i="17"/>
  <c r="U85" i="17" s="1"/>
  <c r="M85" i="17"/>
  <c r="H85" i="17"/>
  <c r="G85" i="17"/>
  <c r="M84" i="17"/>
  <c r="H84" i="17"/>
  <c r="O84" i="17" s="1"/>
  <c r="U84" i="17" s="1"/>
  <c r="G84" i="17"/>
  <c r="M83" i="17"/>
  <c r="H83" i="17"/>
  <c r="O83" i="17" s="1"/>
  <c r="U83" i="17" s="1"/>
  <c r="G83" i="17"/>
  <c r="M82" i="17"/>
  <c r="H82" i="17"/>
  <c r="O82" i="17" s="1"/>
  <c r="U82" i="17" s="1"/>
  <c r="G82" i="17"/>
  <c r="M81" i="17"/>
  <c r="H81" i="17"/>
  <c r="O81" i="17" s="1"/>
  <c r="U81" i="17" s="1"/>
  <c r="G81" i="17"/>
  <c r="M80" i="17"/>
  <c r="H80" i="17"/>
  <c r="O80" i="17" s="1"/>
  <c r="U80" i="17" s="1"/>
  <c r="G80" i="17"/>
  <c r="M79" i="17"/>
  <c r="H79" i="17"/>
  <c r="O79" i="17" s="1"/>
  <c r="U79" i="17" s="1"/>
  <c r="G79" i="17"/>
  <c r="M78" i="17"/>
  <c r="H78" i="17"/>
  <c r="O78" i="17" s="1"/>
  <c r="U78" i="17" s="1"/>
  <c r="G78" i="17"/>
  <c r="O77" i="17"/>
  <c r="U77" i="17" s="1"/>
  <c r="M77" i="17"/>
  <c r="H77" i="17"/>
  <c r="G77" i="17"/>
  <c r="O76" i="17"/>
  <c r="U76" i="17" s="1"/>
  <c r="M76" i="17"/>
  <c r="H76" i="17"/>
  <c r="G76" i="17"/>
  <c r="M75" i="17"/>
  <c r="H75" i="17"/>
  <c r="O75" i="17" s="1"/>
  <c r="U75" i="17" s="1"/>
  <c r="G75" i="17"/>
  <c r="M74" i="17"/>
  <c r="H74" i="17"/>
  <c r="O74" i="17" s="1"/>
  <c r="U74" i="17" s="1"/>
  <c r="G74" i="17"/>
  <c r="O73" i="17"/>
  <c r="U73" i="17" s="1"/>
  <c r="M73" i="17"/>
  <c r="H73" i="17"/>
  <c r="G73" i="17"/>
  <c r="M72" i="17"/>
  <c r="H72" i="17"/>
  <c r="O72" i="17" s="1"/>
  <c r="U72" i="17" s="1"/>
  <c r="G72" i="17"/>
  <c r="O71" i="17"/>
  <c r="U71" i="17" s="1"/>
  <c r="M71" i="17"/>
  <c r="H71" i="17"/>
  <c r="G71" i="17"/>
  <c r="O70" i="17"/>
  <c r="U70" i="17" s="1"/>
  <c r="M70" i="17"/>
  <c r="H70" i="17"/>
  <c r="G70" i="17"/>
  <c r="M69" i="17"/>
  <c r="H69" i="17"/>
  <c r="O69" i="17" s="1"/>
  <c r="U69" i="17" s="1"/>
  <c r="G69" i="17"/>
  <c r="M68" i="17"/>
  <c r="H68" i="17"/>
  <c r="O68" i="17" s="1"/>
  <c r="U68" i="17" s="1"/>
  <c r="G68" i="17"/>
  <c r="M67" i="17"/>
  <c r="H67" i="17"/>
  <c r="O67" i="17" s="1"/>
  <c r="U67" i="17" s="1"/>
  <c r="G67" i="17"/>
  <c r="M66" i="17"/>
  <c r="H66" i="17"/>
  <c r="O66" i="17" s="1"/>
  <c r="U66" i="17" s="1"/>
  <c r="G66" i="17"/>
  <c r="O65" i="17"/>
  <c r="U65" i="17" s="1"/>
  <c r="M65" i="17"/>
  <c r="H65" i="17"/>
  <c r="G65" i="17"/>
  <c r="O64" i="17"/>
  <c r="U64" i="17" s="1"/>
  <c r="M64" i="17"/>
  <c r="H64" i="17"/>
  <c r="G64" i="17"/>
  <c r="M63" i="17"/>
  <c r="H63" i="17"/>
  <c r="O63" i="17" s="1"/>
  <c r="U63" i="17" s="1"/>
  <c r="G63" i="17"/>
  <c r="M62" i="17"/>
  <c r="H62" i="17"/>
  <c r="O62" i="17" s="1"/>
  <c r="U62" i="17" s="1"/>
  <c r="G62" i="17"/>
  <c r="O61" i="17"/>
  <c r="U61" i="17" s="1"/>
  <c r="M61" i="17"/>
  <c r="H61" i="17"/>
  <c r="G61" i="17"/>
  <c r="M60" i="17"/>
  <c r="H60" i="17"/>
  <c r="O60" i="17" s="1"/>
  <c r="U60" i="17" s="1"/>
  <c r="G60" i="17"/>
  <c r="O59" i="17"/>
  <c r="U59" i="17" s="1"/>
  <c r="M59" i="17"/>
  <c r="H59" i="17"/>
  <c r="G59" i="17"/>
  <c r="O58" i="17"/>
  <c r="U58" i="17" s="1"/>
  <c r="M58" i="17"/>
  <c r="H58" i="17"/>
  <c r="G58" i="17"/>
  <c r="M57" i="17"/>
  <c r="H57" i="17"/>
  <c r="O57" i="17" s="1"/>
  <c r="U57" i="17" s="1"/>
  <c r="G57" i="17"/>
  <c r="M56" i="17"/>
  <c r="H56" i="17"/>
  <c r="O56" i="17" s="1"/>
  <c r="U56" i="17" s="1"/>
  <c r="G56" i="17"/>
  <c r="M55" i="17"/>
  <c r="H55" i="17"/>
  <c r="O55" i="17" s="1"/>
  <c r="U55" i="17" s="1"/>
  <c r="G55" i="17"/>
  <c r="M54" i="17"/>
  <c r="H54" i="17"/>
  <c r="O54" i="17" s="1"/>
  <c r="U54" i="17" s="1"/>
  <c r="G54" i="17"/>
  <c r="O53" i="17"/>
  <c r="U53" i="17" s="1"/>
  <c r="M53" i="17"/>
  <c r="H53" i="17"/>
  <c r="G53" i="17"/>
  <c r="O52" i="17"/>
  <c r="U52" i="17" s="1"/>
  <c r="M52" i="17"/>
  <c r="H52" i="17"/>
  <c r="G52" i="17"/>
  <c r="M51" i="17"/>
  <c r="H51" i="17"/>
  <c r="O51" i="17" s="1"/>
  <c r="U51" i="17" s="1"/>
  <c r="G51" i="17"/>
  <c r="M50" i="17"/>
  <c r="H50" i="17"/>
  <c r="O50" i="17" s="1"/>
  <c r="U50" i="17" s="1"/>
  <c r="G50" i="17"/>
  <c r="O49" i="17"/>
  <c r="U49" i="17" s="1"/>
  <c r="M49" i="17"/>
  <c r="H49" i="17"/>
  <c r="G49" i="17"/>
  <c r="M48" i="17"/>
  <c r="H48" i="17"/>
  <c r="O48" i="17" s="1"/>
  <c r="U48" i="17" s="1"/>
  <c r="G48" i="17"/>
  <c r="O47" i="17"/>
  <c r="U47" i="17" s="1"/>
  <c r="M47" i="17"/>
  <c r="H47" i="17"/>
  <c r="G47" i="17"/>
  <c r="O46" i="17"/>
  <c r="U46" i="17" s="1"/>
  <c r="M46" i="17"/>
  <c r="H46" i="17"/>
  <c r="G46" i="17"/>
  <c r="M45" i="17"/>
  <c r="H45" i="17"/>
  <c r="O45" i="17" s="1"/>
  <c r="U45" i="17" s="1"/>
  <c r="G45" i="17"/>
  <c r="M44" i="17"/>
  <c r="H44" i="17"/>
  <c r="O44" i="17" s="1"/>
  <c r="U44" i="17" s="1"/>
  <c r="G44" i="17"/>
  <c r="M43" i="17"/>
  <c r="H43" i="17"/>
  <c r="O43" i="17" s="1"/>
  <c r="U43" i="17" s="1"/>
  <c r="G43" i="17"/>
  <c r="U42" i="17"/>
  <c r="O42" i="17"/>
  <c r="M42" i="17"/>
  <c r="H42" i="17"/>
  <c r="G42" i="17"/>
  <c r="O41" i="17"/>
  <c r="U41" i="17" s="1"/>
  <c r="M41" i="17"/>
  <c r="H41" i="17"/>
  <c r="G41" i="17"/>
  <c r="O40" i="17"/>
  <c r="U40" i="17" s="1"/>
  <c r="M40" i="17"/>
  <c r="H40" i="17"/>
  <c r="G40" i="17"/>
  <c r="M39" i="17"/>
  <c r="H39" i="17"/>
  <c r="O39" i="17" s="1"/>
  <c r="U39" i="17" s="1"/>
  <c r="G39" i="17"/>
  <c r="M38" i="17"/>
  <c r="H38" i="17"/>
  <c r="O38" i="17" s="1"/>
  <c r="U38" i="17" s="1"/>
  <c r="G38" i="17"/>
  <c r="O37" i="17"/>
  <c r="U37" i="17" s="1"/>
  <c r="M37" i="17"/>
  <c r="H37" i="17"/>
  <c r="G37" i="17"/>
  <c r="M36" i="17"/>
  <c r="H36" i="17"/>
  <c r="O36" i="17" s="1"/>
  <c r="U36" i="17" s="1"/>
  <c r="G36" i="17"/>
  <c r="O35" i="17"/>
  <c r="U35" i="17" s="1"/>
  <c r="M35" i="17"/>
  <c r="H35" i="17"/>
  <c r="G35" i="17"/>
  <c r="O34" i="17"/>
  <c r="U34" i="17" s="1"/>
  <c r="M34" i="17"/>
  <c r="H34" i="17"/>
  <c r="G34" i="17"/>
  <c r="M33" i="17"/>
  <c r="H33" i="17"/>
  <c r="O33" i="17" s="1"/>
  <c r="U33" i="17" s="1"/>
  <c r="G33" i="17"/>
  <c r="M32" i="17"/>
  <c r="H32" i="17"/>
  <c r="O32" i="17" s="1"/>
  <c r="U32" i="17" s="1"/>
  <c r="G32" i="17"/>
  <c r="M31" i="17"/>
  <c r="H31" i="17"/>
  <c r="O31" i="17" s="1"/>
  <c r="U31" i="17" s="1"/>
  <c r="G31" i="17"/>
  <c r="U30" i="17"/>
  <c r="O30" i="17"/>
  <c r="M30" i="17"/>
  <c r="H30" i="17"/>
  <c r="G30" i="17"/>
  <c r="O29" i="17"/>
  <c r="U29" i="17" s="1"/>
  <c r="M29" i="17"/>
  <c r="H29" i="17"/>
  <c r="G29" i="17"/>
  <c r="O28" i="17"/>
  <c r="U28" i="17" s="1"/>
  <c r="M28" i="17"/>
  <c r="H28" i="17"/>
  <c r="G28" i="17"/>
  <c r="M27" i="17"/>
  <c r="H27" i="17"/>
  <c r="O27" i="17" s="1"/>
  <c r="U27" i="17" s="1"/>
  <c r="G27" i="17"/>
  <c r="M26" i="17"/>
  <c r="H26" i="17"/>
  <c r="O26" i="17" s="1"/>
  <c r="U26" i="17" s="1"/>
  <c r="G26" i="17"/>
  <c r="O25" i="17"/>
  <c r="U25" i="17" s="1"/>
  <c r="M25" i="17"/>
  <c r="H25" i="17"/>
  <c r="G25" i="17"/>
  <c r="M24" i="17"/>
  <c r="H24" i="17"/>
  <c r="O24" i="17" s="1"/>
  <c r="U24" i="17" s="1"/>
  <c r="G24" i="17"/>
  <c r="O23" i="17"/>
  <c r="U23" i="17" s="1"/>
  <c r="M23" i="17"/>
  <c r="H23" i="17"/>
  <c r="G23" i="17"/>
  <c r="O22" i="17"/>
  <c r="U22" i="17" s="1"/>
  <c r="M22" i="17"/>
  <c r="H22" i="17"/>
  <c r="G22" i="17"/>
  <c r="M21" i="17"/>
  <c r="H21" i="17"/>
  <c r="O21" i="17" s="1"/>
  <c r="U21" i="17" s="1"/>
  <c r="G21" i="17"/>
  <c r="M20" i="17"/>
  <c r="H20" i="17"/>
  <c r="O20" i="17" s="1"/>
  <c r="U20" i="17" s="1"/>
  <c r="G20" i="17"/>
  <c r="M19" i="17"/>
  <c r="H19" i="17"/>
  <c r="O19" i="17" s="1"/>
  <c r="U19" i="17" s="1"/>
  <c r="G19" i="17"/>
  <c r="U18" i="17"/>
  <c r="O18" i="17"/>
  <c r="M18" i="17"/>
  <c r="H18" i="17"/>
  <c r="G18" i="17"/>
  <c r="O17" i="17"/>
  <c r="U17" i="17" s="1"/>
  <c r="M17" i="17"/>
  <c r="H17" i="17"/>
  <c r="G17" i="17"/>
  <c r="O16" i="17"/>
  <c r="U16" i="17" s="1"/>
  <c r="M16" i="17"/>
  <c r="H16" i="17"/>
  <c r="G16" i="17"/>
  <c r="M15" i="17"/>
  <c r="H15" i="17"/>
  <c r="O15" i="17" s="1"/>
  <c r="U15" i="17" s="1"/>
  <c r="G15" i="17"/>
  <c r="M14" i="17"/>
  <c r="H14" i="17"/>
  <c r="O14" i="17" s="1"/>
  <c r="U14" i="17" s="1"/>
  <c r="G14" i="17"/>
  <c r="O13" i="17"/>
  <c r="U13" i="17" s="1"/>
  <c r="M13" i="17"/>
  <c r="H13" i="17"/>
  <c r="G13" i="17"/>
  <c r="M12" i="17"/>
  <c r="H12" i="17"/>
  <c r="O12" i="17" s="1"/>
  <c r="U12" i="17" s="1"/>
  <c r="G12" i="17"/>
  <c r="M11" i="17"/>
  <c r="H11" i="17"/>
  <c r="O11" i="17" s="1"/>
  <c r="U11" i="17" s="1"/>
  <c r="G11" i="17"/>
  <c r="O10" i="17"/>
  <c r="U10" i="17" s="1"/>
  <c r="M10" i="17"/>
  <c r="H10" i="17"/>
  <c r="G10" i="17"/>
  <c r="M9" i="17"/>
  <c r="H9" i="17"/>
  <c r="O9" i="17" s="1"/>
  <c r="U9" i="17" s="1"/>
  <c r="G9" i="17"/>
  <c r="M8" i="17"/>
  <c r="H8" i="17"/>
  <c r="O8" i="17" s="1"/>
  <c r="U8" i="17" s="1"/>
  <c r="G8" i="17"/>
  <c r="M7" i="17"/>
  <c r="H7" i="17"/>
  <c r="O7" i="17" s="1"/>
  <c r="U7" i="17" s="1"/>
  <c r="G7" i="17"/>
  <c r="U6" i="17"/>
  <c r="O6" i="17"/>
  <c r="M6" i="17"/>
  <c r="H6" i="17"/>
  <c r="G6" i="17"/>
  <c r="O5" i="17"/>
  <c r="U5" i="17" s="1"/>
  <c r="M5" i="17"/>
  <c r="H5" i="17"/>
  <c r="G5" i="17"/>
  <c r="O4" i="17"/>
  <c r="U4" i="17" s="1"/>
  <c r="M4" i="17"/>
  <c r="H4" i="17"/>
  <c r="G4" i="17"/>
  <c r="M3" i="17"/>
  <c r="H3" i="17"/>
  <c r="O3" i="17" s="1"/>
  <c r="U3" i="17" s="1"/>
  <c r="G3" i="17"/>
  <c r="S2" i="17"/>
  <c r="Y2" i="17" s="1"/>
  <c r="L2" i="17"/>
  <c r="K2" i="17"/>
  <c r="R2" i="17" s="1"/>
  <c r="X2" i="17" s="1"/>
  <c r="J2" i="17"/>
  <c r="Q2" i="17" s="1"/>
  <c r="W2" i="17" s="1"/>
  <c r="I2" i="17"/>
  <c r="P2" i="17" s="1"/>
  <c r="V2" i="17" s="1"/>
  <c r="H9" i="14"/>
  <c r="G9" i="14"/>
  <c r="F9" i="14"/>
  <c r="H24" i="14"/>
  <c r="H23" i="14"/>
  <c r="J23" i="14" s="1"/>
  <c r="H22" i="14"/>
  <c r="H21" i="14"/>
  <c r="H20" i="14"/>
  <c r="H16" i="14"/>
  <c r="H24" i="7"/>
  <c r="H23" i="7"/>
  <c r="H22" i="7"/>
  <c r="H21" i="7"/>
  <c r="H20" i="7"/>
  <c r="H19" i="7"/>
  <c r="H18" i="7"/>
  <c r="H17" i="7"/>
  <c r="H16" i="7"/>
  <c r="G19" i="15" l="1"/>
  <c r="H19" i="15" s="1"/>
  <c r="H17" i="14"/>
  <c r="H18" i="14"/>
  <c r="H17" i="15"/>
  <c r="G17" i="16"/>
  <c r="H17" i="16" s="1"/>
  <c r="G23" i="16"/>
  <c r="H23" i="16" s="1"/>
  <c r="H23" i="15"/>
  <c r="J23" i="15" s="1"/>
  <c r="G24" i="16"/>
  <c r="H24" i="16" s="1"/>
  <c r="H24" i="15"/>
  <c r="H21" i="15"/>
  <c r="G21" i="16"/>
  <c r="H21" i="16" s="1"/>
  <c r="H16" i="15"/>
  <c r="G16" i="16"/>
  <c r="H16" i="16" s="1"/>
  <c r="H22" i="15"/>
  <c r="J22" i="15" s="1"/>
  <c r="G22" i="16"/>
  <c r="H22" i="16" s="1"/>
  <c r="G18" i="16"/>
  <c r="H18" i="16" s="1"/>
  <c r="H18" i="15"/>
  <c r="H20" i="15"/>
  <c r="G19" i="16"/>
  <c r="H19" i="16" s="1"/>
  <c r="G15" i="14"/>
  <c r="J26" i="7"/>
  <c r="G15" i="15" l="1"/>
  <c r="H15" i="14"/>
  <c r="J26" i="14" s="1"/>
  <c r="G69" i="16"/>
  <c r="F69" i="16"/>
  <c r="G52" i="16"/>
  <c r="F52" i="16"/>
  <c r="G31" i="16"/>
  <c r="F31" i="16"/>
  <c r="G69" i="15"/>
  <c r="F69" i="15"/>
  <c r="G52" i="15"/>
  <c r="F52" i="15"/>
  <c r="G31" i="15"/>
  <c r="F31" i="15"/>
  <c r="G69" i="14"/>
  <c r="F69" i="14"/>
  <c r="G52" i="14"/>
  <c r="F52" i="14"/>
  <c r="G31" i="14"/>
  <c r="F31" i="14"/>
  <c r="J69" i="16"/>
  <c r="H69" i="16"/>
  <c r="J52" i="16"/>
  <c r="H52" i="16"/>
  <c r="J31" i="16"/>
  <c r="H31" i="16"/>
  <c r="J14" i="16"/>
  <c r="H14" i="16"/>
  <c r="J69" i="15"/>
  <c r="H69" i="15"/>
  <c r="J52" i="15"/>
  <c r="H52" i="15"/>
  <c r="J31" i="15"/>
  <c r="H31" i="15"/>
  <c r="J14" i="15"/>
  <c r="H14" i="15"/>
  <c r="J69" i="14"/>
  <c r="H69" i="14"/>
  <c r="J52" i="14"/>
  <c r="H52" i="14"/>
  <c r="J31" i="14"/>
  <c r="H31" i="14"/>
  <c r="J14" i="14"/>
  <c r="H14" i="14"/>
  <c r="H41" i="16"/>
  <c r="J41" i="16" s="1"/>
  <c r="E41" i="16"/>
  <c r="E62" i="16" s="1"/>
  <c r="E40" i="16"/>
  <c r="E61" i="16" s="1"/>
  <c r="H39" i="16"/>
  <c r="J39" i="16" s="1"/>
  <c r="E39" i="16"/>
  <c r="E60" i="16" s="1"/>
  <c r="H38" i="16"/>
  <c r="J38" i="16" s="1"/>
  <c r="E38" i="16"/>
  <c r="E59" i="16" s="1"/>
  <c r="E37" i="16"/>
  <c r="E36" i="16"/>
  <c r="E57" i="16" s="1"/>
  <c r="H35" i="16"/>
  <c r="J35" i="16" s="1"/>
  <c r="E35" i="16"/>
  <c r="E56" i="16" s="1"/>
  <c r="E34" i="16"/>
  <c r="E55" i="16" s="1"/>
  <c r="E33" i="16"/>
  <c r="E54" i="16" s="1"/>
  <c r="H32" i="16"/>
  <c r="J32" i="16" s="1"/>
  <c r="E32" i="16"/>
  <c r="E53" i="16" s="1"/>
  <c r="H41" i="15"/>
  <c r="J41" i="15" s="1"/>
  <c r="E41" i="15"/>
  <c r="E40" i="15"/>
  <c r="E61" i="15" s="1"/>
  <c r="E39" i="15"/>
  <c r="E60" i="15" s="1"/>
  <c r="H38" i="15"/>
  <c r="J38" i="15" s="1"/>
  <c r="E38" i="15"/>
  <c r="E59" i="15" s="1"/>
  <c r="E76" i="15" s="1"/>
  <c r="E37" i="15"/>
  <c r="E58" i="15" s="1"/>
  <c r="E36" i="15"/>
  <c r="E57" i="15" s="1"/>
  <c r="H35" i="15"/>
  <c r="J35" i="15" s="1"/>
  <c r="E35" i="15"/>
  <c r="E56" i="15" s="1"/>
  <c r="E73" i="15" s="1"/>
  <c r="E34" i="15"/>
  <c r="E55" i="15" s="1"/>
  <c r="E33" i="15"/>
  <c r="E54" i="15" s="1"/>
  <c r="H32" i="15"/>
  <c r="J32" i="15" s="1"/>
  <c r="E32" i="15"/>
  <c r="E53" i="15" s="1"/>
  <c r="H41" i="14"/>
  <c r="J41" i="14" s="1"/>
  <c r="E41" i="14"/>
  <c r="E62" i="14" s="1"/>
  <c r="E40" i="14"/>
  <c r="E61" i="14" s="1"/>
  <c r="H60" i="14"/>
  <c r="J60" i="14" s="1"/>
  <c r="E39" i="14"/>
  <c r="H38" i="14"/>
  <c r="J38" i="14" s="1"/>
  <c r="E38" i="14"/>
  <c r="E59" i="14" s="1"/>
  <c r="E37" i="14"/>
  <c r="H57" i="14"/>
  <c r="J57" i="14" s="1"/>
  <c r="E36" i="14"/>
  <c r="H35" i="14"/>
  <c r="J35" i="14" s="1"/>
  <c r="E35" i="14"/>
  <c r="E56" i="14" s="1"/>
  <c r="E34" i="14"/>
  <c r="E55" i="14" s="1"/>
  <c r="E72" i="14" s="1"/>
  <c r="H54" i="14"/>
  <c r="J54" i="14" s="1"/>
  <c r="E33" i="14"/>
  <c r="E54" i="14" s="1"/>
  <c r="H32" i="14"/>
  <c r="J32" i="14" s="1"/>
  <c r="E32" i="14"/>
  <c r="E53" i="14" s="1"/>
  <c r="E41" i="7"/>
  <c r="E62" i="7" s="1"/>
  <c r="E79" i="7" s="1"/>
  <c r="E40" i="7"/>
  <c r="E61" i="7" s="1"/>
  <c r="E78" i="7" s="1"/>
  <c r="E39" i="7"/>
  <c r="E60" i="7" s="1"/>
  <c r="E38" i="7"/>
  <c r="E59" i="7" s="1"/>
  <c r="E37" i="7"/>
  <c r="E58" i="7" s="1"/>
  <c r="E36" i="7"/>
  <c r="E35" i="7"/>
  <c r="E56" i="7" s="1"/>
  <c r="E34" i="7"/>
  <c r="E55" i="7" s="1"/>
  <c r="E33" i="7"/>
  <c r="E54" i="7" s="1"/>
  <c r="E71" i="7" s="1"/>
  <c r="E32" i="7"/>
  <c r="E53" i="7" s="1"/>
  <c r="E70" i="7" s="1"/>
  <c r="H15" i="15" l="1"/>
  <c r="J26" i="15" s="1"/>
  <c r="F10" i="15" s="1"/>
  <c r="G15" i="16"/>
  <c r="H15" i="16" s="1"/>
  <c r="J26" i="16" s="1"/>
  <c r="F10" i="16" s="1"/>
  <c r="H77" i="16"/>
  <c r="J77" i="16" s="1"/>
  <c r="E62" i="15"/>
  <c r="E79" i="15" s="1"/>
  <c r="H39" i="14"/>
  <c r="J39" i="14" s="1"/>
  <c r="H36" i="14"/>
  <c r="J36" i="14" s="1"/>
  <c r="H33" i="14"/>
  <c r="J33" i="14" s="1"/>
  <c r="E60" i="14"/>
  <c r="E77" i="14" s="1"/>
  <c r="H36" i="16"/>
  <c r="J36" i="16" s="1"/>
  <c r="H57" i="16"/>
  <c r="J57" i="16" s="1"/>
  <c r="H74" i="16"/>
  <c r="J74" i="16" s="1"/>
  <c r="E78" i="16"/>
  <c r="E78" i="14"/>
  <c r="E70" i="15"/>
  <c r="E72" i="16"/>
  <c r="E75" i="7"/>
  <c r="E77" i="7"/>
  <c r="E73" i="7"/>
  <c r="E76" i="7"/>
  <c r="E71" i="14"/>
  <c r="H71" i="16"/>
  <c r="J71" i="16" s="1"/>
  <c r="H54" i="16"/>
  <c r="J54" i="16" s="1"/>
  <c r="E57" i="7"/>
  <c r="E72" i="7"/>
  <c r="H33" i="16"/>
  <c r="J33" i="16" s="1"/>
  <c r="E58" i="16"/>
  <c r="E57" i="14"/>
  <c r="H60" i="16"/>
  <c r="J60" i="16" s="1"/>
  <c r="H34" i="14"/>
  <c r="J34" i="14" s="1"/>
  <c r="H37" i="14"/>
  <c r="J37" i="14" s="1"/>
  <c r="H40" i="14"/>
  <c r="J40" i="14" s="1"/>
  <c r="E58" i="14"/>
  <c r="H58" i="16"/>
  <c r="J58" i="16" s="1"/>
  <c r="H75" i="16"/>
  <c r="J75" i="16" s="1"/>
  <c r="E70" i="16"/>
  <c r="E71" i="16"/>
  <c r="E76" i="16"/>
  <c r="E77" i="16"/>
  <c r="H55" i="16"/>
  <c r="J55" i="16" s="1"/>
  <c r="H72" i="16"/>
  <c r="J72" i="16" s="1"/>
  <c r="E73" i="16"/>
  <c r="H78" i="16"/>
  <c r="J78" i="16" s="1"/>
  <c r="H61" i="16"/>
  <c r="J61" i="16" s="1"/>
  <c r="E74" i="16"/>
  <c r="E79" i="16"/>
  <c r="H34" i="16"/>
  <c r="J34" i="16" s="1"/>
  <c r="H37" i="16"/>
  <c r="J37" i="16" s="1"/>
  <c r="H40" i="16"/>
  <c r="J40" i="16" s="1"/>
  <c r="E71" i="15"/>
  <c r="E77" i="15"/>
  <c r="H54" i="15"/>
  <c r="J54" i="15" s="1"/>
  <c r="H71" i="15"/>
  <c r="J71" i="15" s="1"/>
  <c r="H60" i="15"/>
  <c r="J60" i="15" s="1"/>
  <c r="H77" i="15"/>
  <c r="J77" i="15" s="1"/>
  <c r="E72" i="15"/>
  <c r="E78" i="15"/>
  <c r="H72" i="15"/>
  <c r="J72" i="15" s="1"/>
  <c r="H55" i="15"/>
  <c r="J55" i="15" s="1"/>
  <c r="H78" i="15"/>
  <c r="J78" i="15" s="1"/>
  <c r="H61" i="15"/>
  <c r="J61" i="15" s="1"/>
  <c r="E74" i="15"/>
  <c r="H57" i="15"/>
  <c r="J57" i="15" s="1"/>
  <c r="H74" i="15"/>
  <c r="J74" i="15" s="1"/>
  <c r="E75" i="15"/>
  <c r="H75" i="15"/>
  <c r="J75" i="15" s="1"/>
  <c r="H58" i="15"/>
  <c r="J58" i="15" s="1"/>
  <c r="H33" i="15"/>
  <c r="J33" i="15" s="1"/>
  <c r="H36" i="15"/>
  <c r="J36" i="15" s="1"/>
  <c r="H39" i="15"/>
  <c r="J39" i="15" s="1"/>
  <c r="H34" i="15"/>
  <c r="J34" i="15" s="1"/>
  <c r="H37" i="15"/>
  <c r="J37" i="15" s="1"/>
  <c r="H40" i="15"/>
  <c r="J40" i="15" s="1"/>
  <c r="E70" i="14"/>
  <c r="E79" i="14"/>
  <c r="H75" i="14"/>
  <c r="J75" i="14" s="1"/>
  <c r="H58" i="14"/>
  <c r="J58" i="14" s="1"/>
  <c r="E76" i="14"/>
  <c r="F10" i="14"/>
  <c r="H72" i="14"/>
  <c r="J72" i="14" s="1"/>
  <c r="H55" i="14"/>
  <c r="J55" i="14" s="1"/>
  <c r="E73" i="14"/>
  <c r="H78" i="14"/>
  <c r="J78" i="14" s="1"/>
  <c r="H61" i="14"/>
  <c r="J61" i="14" s="1"/>
  <c r="H71" i="14"/>
  <c r="J71" i="14" s="1"/>
  <c r="H74" i="14"/>
  <c r="J74" i="14" s="1"/>
  <c r="H77" i="14"/>
  <c r="J77" i="14" s="1"/>
  <c r="J43" i="14" l="1"/>
  <c r="G10" i="14" s="1"/>
  <c r="J43" i="15"/>
  <c r="G10" i="15" s="1"/>
  <c r="J43" i="16"/>
  <c r="G10" i="16" s="1"/>
  <c r="E74" i="7"/>
  <c r="E75" i="14"/>
  <c r="E74" i="14"/>
  <c r="E75" i="16"/>
  <c r="H79" i="16"/>
  <c r="J79" i="16" s="1"/>
  <c r="H62" i="16"/>
  <c r="J62" i="16" s="1"/>
  <c r="H76" i="16"/>
  <c r="J76" i="16" s="1"/>
  <c r="H59" i="16"/>
  <c r="J59" i="16" s="1"/>
  <c r="H73" i="16"/>
  <c r="J73" i="16" s="1"/>
  <c r="H56" i="16"/>
  <c r="J56" i="16" s="1"/>
  <c r="H70" i="16"/>
  <c r="J70" i="16" s="1"/>
  <c r="H53" i="16"/>
  <c r="J53" i="16" s="1"/>
  <c r="H70" i="15"/>
  <c r="J70" i="15" s="1"/>
  <c r="H53" i="15"/>
  <c r="J53" i="15" s="1"/>
  <c r="H79" i="15"/>
  <c r="J79" i="15" s="1"/>
  <c r="H62" i="15"/>
  <c r="J62" i="15" s="1"/>
  <c r="H59" i="15"/>
  <c r="J59" i="15" s="1"/>
  <c r="H76" i="15"/>
  <c r="J76" i="15" s="1"/>
  <c r="H73" i="15"/>
  <c r="J73" i="15" s="1"/>
  <c r="H56" i="15"/>
  <c r="J56" i="15" s="1"/>
  <c r="H79" i="14"/>
  <c r="J79" i="14" s="1"/>
  <c r="H62" i="14"/>
  <c r="J62" i="14" s="1"/>
  <c r="H73" i="14"/>
  <c r="J73" i="14" s="1"/>
  <c r="H56" i="14"/>
  <c r="J56" i="14" s="1"/>
  <c r="H76" i="14"/>
  <c r="J76" i="14" s="1"/>
  <c r="H59" i="14"/>
  <c r="J59" i="14" s="1"/>
  <c r="H70" i="14"/>
  <c r="J70" i="14" s="1"/>
  <c r="H53" i="14"/>
  <c r="J53" i="14" s="1"/>
  <c r="J81" i="16" l="1"/>
  <c r="I10" i="16" s="1"/>
  <c r="J64" i="16"/>
  <c r="H10" i="16" s="1"/>
  <c r="J64" i="15"/>
  <c r="H10" i="15" s="1"/>
  <c r="J81" i="15"/>
  <c r="I10" i="15" s="1"/>
  <c r="J81" i="14"/>
  <c r="I10" i="14" s="1"/>
  <c r="J64" i="14"/>
  <c r="H10" i="14" s="1"/>
  <c r="J10" i="16" l="1"/>
  <c r="J10" i="15"/>
  <c r="J10" i="14"/>
  <c r="G41" i="12" l="1"/>
  <c r="H41" i="12" s="1"/>
  <c r="J41" i="12" s="1"/>
  <c r="G40" i="12"/>
  <c r="H40" i="12" s="1"/>
  <c r="J40" i="12" s="1"/>
  <c r="G39" i="12"/>
  <c r="H39" i="12" s="1"/>
  <c r="J39" i="12" s="1"/>
  <c r="G38" i="12"/>
  <c r="G59" i="12" s="1"/>
  <c r="G37" i="12"/>
  <c r="H37" i="12" s="1"/>
  <c r="J37" i="12" s="1"/>
  <c r="G36" i="12"/>
  <c r="G57" i="12" s="1"/>
  <c r="G35" i="12"/>
  <c r="H35" i="12" s="1"/>
  <c r="J35" i="12" s="1"/>
  <c r="G34" i="12"/>
  <c r="H34" i="12" s="1"/>
  <c r="J34" i="12" s="1"/>
  <c r="G33" i="12"/>
  <c r="H33" i="12" s="1"/>
  <c r="J33" i="12" s="1"/>
  <c r="G32" i="12"/>
  <c r="G53" i="12" s="1"/>
  <c r="H24" i="12"/>
  <c r="J24" i="12" s="1"/>
  <c r="H23" i="12"/>
  <c r="J23" i="12" s="1"/>
  <c r="H22" i="12"/>
  <c r="J22" i="12" s="1"/>
  <c r="H21" i="12"/>
  <c r="J21" i="12" s="1"/>
  <c r="H20" i="12"/>
  <c r="J20" i="12" s="1"/>
  <c r="H19" i="12"/>
  <c r="J19" i="12" s="1"/>
  <c r="H18" i="12"/>
  <c r="J18" i="12" s="1"/>
  <c r="H17" i="12"/>
  <c r="J17" i="12" s="1"/>
  <c r="H16" i="12"/>
  <c r="J16" i="12" s="1"/>
  <c r="H15" i="12"/>
  <c r="J15" i="12" s="1"/>
  <c r="H36" i="7"/>
  <c r="J36" i="7" s="1"/>
  <c r="H54" i="7"/>
  <c r="J54" i="7" s="1"/>
  <c r="H38" i="7"/>
  <c r="J38" i="7" s="1"/>
  <c r="H33" i="7"/>
  <c r="J33" i="7" s="1"/>
  <c r="H41" i="7"/>
  <c r="J41" i="7" s="1"/>
  <c r="H31" i="6"/>
  <c r="H52" i="6" s="1"/>
  <c r="H78" i="6"/>
  <c r="H74" i="6"/>
  <c r="H79" i="6"/>
  <c r="H77" i="6"/>
  <c r="H76" i="6"/>
  <c r="H75" i="6"/>
  <c r="J75" i="6" s="1"/>
  <c r="J80" i="6" s="1"/>
  <c r="H73" i="6"/>
  <c r="H72" i="6"/>
  <c r="H71" i="6"/>
  <c r="H70" i="6"/>
  <c r="H53" i="6"/>
  <c r="H62" i="6"/>
  <c r="H61" i="6"/>
  <c r="H60" i="6"/>
  <c r="H59" i="6"/>
  <c r="H58" i="6"/>
  <c r="H57" i="6"/>
  <c r="H56" i="6"/>
  <c r="H55" i="6"/>
  <c r="H54" i="6"/>
  <c r="H41" i="6"/>
  <c r="H40" i="6"/>
  <c r="H39" i="6"/>
  <c r="H38" i="6"/>
  <c r="H37" i="6"/>
  <c r="H36" i="6"/>
  <c r="H35" i="6"/>
  <c r="H34" i="6"/>
  <c r="H33" i="6"/>
  <c r="H32" i="6"/>
  <c r="H24" i="6"/>
  <c r="H23" i="6"/>
  <c r="H22" i="6"/>
  <c r="H21" i="6"/>
  <c r="H20" i="6"/>
  <c r="J20" i="6" s="1"/>
  <c r="H19" i="6"/>
  <c r="H18" i="6"/>
  <c r="J18" i="6" s="1"/>
  <c r="H17" i="6"/>
  <c r="H16" i="6"/>
  <c r="H15" i="6"/>
  <c r="J80" i="2"/>
  <c r="J42" i="2"/>
  <c r="H79" i="2"/>
  <c r="H61" i="2"/>
  <c r="H77" i="2"/>
  <c r="H76" i="2"/>
  <c r="H75" i="2"/>
  <c r="H57" i="2"/>
  <c r="H73" i="2"/>
  <c r="H72" i="2"/>
  <c r="H71" i="2"/>
  <c r="H53" i="2"/>
  <c r="H41" i="2"/>
  <c r="H40" i="2"/>
  <c r="H39" i="2"/>
  <c r="H38" i="2"/>
  <c r="H37" i="2"/>
  <c r="H36" i="2"/>
  <c r="H35" i="2"/>
  <c r="H34" i="2"/>
  <c r="H33" i="2"/>
  <c r="H32" i="2"/>
  <c r="J25" i="2"/>
  <c r="H24" i="2"/>
  <c r="H23" i="2"/>
  <c r="H22" i="2"/>
  <c r="H21" i="2"/>
  <c r="H20" i="2"/>
  <c r="H19" i="2"/>
  <c r="H18" i="2"/>
  <c r="H17" i="2"/>
  <c r="H16" i="2"/>
  <c r="H15" i="2"/>
  <c r="F10" i="2"/>
  <c r="H56" i="2"/>
  <c r="H58" i="2"/>
  <c r="H60" i="2"/>
  <c r="H54" i="2"/>
  <c r="G10" i="2"/>
  <c r="H62" i="2"/>
  <c r="J62" i="2" s="1"/>
  <c r="J64" i="2" s="1"/>
  <c r="H10" i="2" s="1"/>
  <c r="H55" i="2"/>
  <c r="H59" i="2"/>
  <c r="H70" i="2"/>
  <c r="H74" i="2"/>
  <c r="H78" i="2"/>
  <c r="I10" i="2"/>
  <c r="J43" i="6"/>
  <c r="G10" i="6" s="1"/>
  <c r="J64" i="6"/>
  <c r="H10" i="6" s="1"/>
  <c r="I10" i="6"/>
  <c r="H35" i="7"/>
  <c r="J35" i="7" s="1"/>
  <c r="H39" i="7"/>
  <c r="J39" i="7" s="1"/>
  <c r="H34" i="7"/>
  <c r="J34" i="7" s="1"/>
  <c r="H32" i="7"/>
  <c r="J32" i="7" s="1"/>
  <c r="H37" i="7"/>
  <c r="J37" i="7" s="1"/>
  <c r="H40" i="7"/>
  <c r="J40" i="7" s="1"/>
  <c r="H57" i="7"/>
  <c r="J57" i="7" s="1"/>
  <c r="H53" i="7"/>
  <c r="J53" i="7" s="1"/>
  <c r="H61" i="7"/>
  <c r="J61" i="7" s="1"/>
  <c r="H62" i="7"/>
  <c r="J62" i="7" s="1"/>
  <c r="H55" i="7"/>
  <c r="J55" i="7" s="1"/>
  <c r="H58" i="7"/>
  <c r="J58" i="7" s="1"/>
  <c r="H75" i="7"/>
  <c r="J75" i="7" s="1"/>
  <c r="H59" i="7"/>
  <c r="J59" i="7" s="1"/>
  <c r="H60" i="7"/>
  <c r="J60" i="7" s="1"/>
  <c r="G56" i="12" l="1"/>
  <c r="H56" i="12" s="1"/>
  <c r="J56" i="12" s="1"/>
  <c r="H72" i="7"/>
  <c r="J72" i="7" s="1"/>
  <c r="G61" i="12"/>
  <c r="G78" i="12" s="1"/>
  <c r="H78" i="12" s="1"/>
  <c r="J78" i="12" s="1"/>
  <c r="H36" i="12"/>
  <c r="J36" i="12" s="1"/>
  <c r="G54" i="12"/>
  <c r="H71" i="7"/>
  <c r="J71" i="7" s="1"/>
  <c r="G58" i="12"/>
  <c r="H32" i="12"/>
  <c r="J32" i="12" s="1"/>
  <c r="G74" i="12"/>
  <c r="H74" i="12" s="1"/>
  <c r="J74" i="12" s="1"/>
  <c r="H57" i="12"/>
  <c r="J57" i="12" s="1"/>
  <c r="H61" i="12"/>
  <c r="J61" i="12" s="1"/>
  <c r="J26" i="12"/>
  <c r="F10" i="12" s="1"/>
  <c r="J26" i="6"/>
  <c r="F10" i="6" s="1"/>
  <c r="J10" i="6" s="1"/>
  <c r="H76" i="7"/>
  <c r="J76" i="7" s="1"/>
  <c r="G55" i="12"/>
  <c r="G60" i="12"/>
  <c r="G77" i="12" s="1"/>
  <c r="H77" i="12" s="1"/>
  <c r="J77" i="12" s="1"/>
  <c r="J10" i="2"/>
  <c r="H78" i="7"/>
  <c r="J78" i="7" s="1"/>
  <c r="H59" i="12"/>
  <c r="J59" i="12" s="1"/>
  <c r="G76" i="12"/>
  <c r="H76" i="12" s="1"/>
  <c r="J76" i="12" s="1"/>
  <c r="H53" i="12"/>
  <c r="J53" i="12" s="1"/>
  <c r="G70" i="12"/>
  <c r="H70" i="12" s="1"/>
  <c r="J70" i="12" s="1"/>
  <c r="H38" i="12"/>
  <c r="J38" i="12" s="1"/>
  <c r="H74" i="7"/>
  <c r="J74" i="7" s="1"/>
  <c r="G62" i="12"/>
  <c r="F10" i="7"/>
  <c r="J43" i="7"/>
  <c r="G10" i="7" s="1"/>
  <c r="H70" i="7"/>
  <c r="J70" i="7" s="1"/>
  <c r="H77" i="7"/>
  <c r="J77" i="7" s="1"/>
  <c r="H56" i="7"/>
  <c r="J56" i="7" s="1"/>
  <c r="H79" i="7"/>
  <c r="J79" i="7" s="1"/>
  <c r="G73" i="12" l="1"/>
  <c r="H73" i="12" s="1"/>
  <c r="J73" i="12" s="1"/>
  <c r="J64" i="7"/>
  <c r="H10" i="7" s="1"/>
  <c r="J43" i="12"/>
  <c r="G10" i="12" s="1"/>
  <c r="H58" i="12"/>
  <c r="J58" i="12" s="1"/>
  <c r="G75" i="12"/>
  <c r="H75" i="12" s="1"/>
  <c r="J75" i="12" s="1"/>
  <c r="H54" i="12"/>
  <c r="J54" i="12" s="1"/>
  <c r="G71" i="12"/>
  <c r="H71" i="12" s="1"/>
  <c r="J71" i="12" s="1"/>
  <c r="H60" i="12"/>
  <c r="J60" i="12" s="1"/>
  <c r="H55" i="12"/>
  <c r="J55" i="12" s="1"/>
  <c r="G72" i="12"/>
  <c r="H72" i="12" s="1"/>
  <c r="J72" i="12" s="1"/>
  <c r="H62" i="12"/>
  <c r="J62" i="12" s="1"/>
  <c r="G79" i="12"/>
  <c r="H79" i="12" s="1"/>
  <c r="J79" i="12" s="1"/>
  <c r="H73" i="7"/>
  <c r="J73" i="7" l="1"/>
  <c r="J81" i="7" s="1"/>
  <c r="I10" i="7" s="1"/>
  <c r="J10" i="7" s="1"/>
  <c r="J81" i="12"/>
  <c r="I10" i="12" s="1"/>
  <c r="J64" i="12"/>
  <c r="H10" i="12" s="1"/>
  <c r="J10" i="12" l="1"/>
</calcChain>
</file>

<file path=xl/sharedStrings.xml><?xml version="1.0" encoding="utf-8"?>
<sst xmlns="http://schemas.openxmlformats.org/spreadsheetml/2006/main" count="6508" uniqueCount="207">
  <si>
    <t xml:space="preserve">
Foreign Currency Simulation 2026
Net Sales </t>
  </si>
  <si>
    <t>Instructions:</t>
  </si>
  <si>
    <t>Ä</t>
  </si>
  <si>
    <r>
      <t xml:space="preserve">Simulation tool simulates </t>
    </r>
    <r>
      <rPr>
        <b/>
        <sz val="11"/>
        <color rgb="FF10384F"/>
        <rFont val="Arial"/>
        <family val="2"/>
      </rPr>
      <t>currency effect on Net Sales</t>
    </r>
    <r>
      <rPr>
        <sz val="11"/>
        <color rgb="FF10384F"/>
        <rFont val="Arial"/>
        <family val="2"/>
      </rPr>
      <t xml:space="preserve"> on a global </t>
    </r>
  </si>
  <si>
    <t>Bayer AG Group level and on Divisional level by quarter.</t>
  </si>
  <si>
    <t xml:space="preserve">              cells allow you to individually input currency rate estimation of 10 most</t>
  </si>
  <si>
    <t>important foreign currencies.</t>
  </si>
  <si>
    <t xml:space="preserve">"Others" bucket is centrally maintained and calculated by Bayer AG Investor </t>
  </si>
  <si>
    <t>Relations.</t>
  </si>
  <si>
    <t xml:space="preserve">Basis for simulation are currency sensitivities by quarter. </t>
  </si>
  <si>
    <t>Questions to be adressed to:</t>
  </si>
  <si>
    <t>Bayer AG - Investor Relations</t>
  </si>
  <si>
    <t>Tobias Feld</t>
  </si>
  <si>
    <t>Manager, Investor Relations</t>
  </si>
  <si>
    <t>TOBIAS.FELD@BAYER.COM</t>
  </si>
  <si>
    <r>
      <t xml:space="preserve">Overview on </t>
    </r>
    <r>
      <rPr>
        <b/>
        <sz val="11"/>
        <color theme="0"/>
        <rFont val="Arial"/>
        <family val="2"/>
      </rPr>
      <t>Net Sales Effect</t>
    </r>
    <r>
      <rPr>
        <sz val="11"/>
        <color theme="0"/>
        <rFont val="Arial"/>
        <family val="2"/>
      </rPr>
      <t xml:space="preserve"> (in € million)</t>
    </r>
  </si>
  <si>
    <t>Q2 Sim</t>
  </si>
  <si>
    <t>Q3 Sim</t>
  </si>
  <si>
    <t>Q4 Sim</t>
  </si>
  <si>
    <t>FY Sim</t>
  </si>
  <si>
    <t>Q1</t>
  </si>
  <si>
    <t>Quarter 1</t>
  </si>
  <si>
    <t>Currency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</si>
  <si>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2025</t>
    </r>
  </si>
  <si>
    <r>
      <rPr>
        <b/>
        <sz val="11"/>
        <color theme="0"/>
        <rFont val="Arial"/>
        <family val="2"/>
      </rPr>
      <t>Q1 2026 vs. Q1 2025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</si>
  <si>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Q1 2026 (in € million)</t>
    </r>
  </si>
  <si>
    <t>USD</t>
  </si>
  <si>
    <t>BRL</t>
  </si>
  <si>
    <t>CNY</t>
  </si>
  <si>
    <t>JPY</t>
  </si>
  <si>
    <t>CAD</t>
  </si>
  <si>
    <t>MXN</t>
  </si>
  <si>
    <t>GBP</t>
  </si>
  <si>
    <t>RUB</t>
  </si>
  <si>
    <t>AUD</t>
  </si>
  <si>
    <t>INR</t>
  </si>
  <si>
    <t>Others</t>
  </si>
  <si>
    <t>Total</t>
  </si>
  <si>
    <t>Q2</t>
  </si>
  <si>
    <t>Quarter 2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</si>
  <si>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2025</t>
    </r>
  </si>
  <si>
    <r>
      <rPr>
        <b/>
        <sz val="11"/>
        <color theme="0"/>
        <rFont val="Arial"/>
        <family val="2"/>
      </rPr>
      <t xml:space="preserve"> Q2 2026 vs. Q2 2025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</si>
  <si>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Q2 2026 (in € million)</t>
    </r>
  </si>
  <si>
    <t>Q3</t>
  </si>
  <si>
    <t>Quarter 3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</si>
  <si>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2025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</si>
  <si>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Q3 2026</t>
    </r>
  </si>
  <si>
    <r>
      <rPr>
        <b/>
        <sz val="11"/>
        <color theme="0"/>
        <rFont val="Arial"/>
        <family val="2"/>
      </rPr>
      <t xml:space="preserve"> Q3 2026 vs. Q3 2025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</si>
  <si>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Q3 2026 (in € million)</t>
    </r>
  </si>
  <si>
    <t>Q4</t>
  </si>
  <si>
    <t>Quarter 4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</si>
  <si>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2025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</si>
  <si>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Q4 2026</t>
    </r>
  </si>
  <si>
    <r>
      <rPr>
        <b/>
        <sz val="11"/>
        <color theme="0"/>
        <rFont val="Arial"/>
        <family val="2"/>
      </rPr>
      <t xml:space="preserve"> Q4 2026 vs. Q4 2025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</si>
  <si>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Q4 2026 (in € million)</t>
    </r>
  </si>
  <si>
    <t xml:space="preserve">
Foreign Currency Simulation 2024
Net Sales </t>
  </si>
  <si>
    <t>Q1 SIM</t>
  </si>
  <si>
    <t>Q2 SIM</t>
  </si>
  <si>
    <t>Q3 SIM</t>
  </si>
  <si>
    <t>Q4 SIM</t>
  </si>
  <si>
    <t>FY SIM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</si>
  <si>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2023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</si>
  <si>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Q1 2024</t>
    </r>
  </si>
  <si>
    <r>
      <rPr>
        <b/>
        <sz val="11"/>
        <color theme="0"/>
        <rFont val="Arial"/>
        <family val="2"/>
      </rPr>
      <t>Q1 2024 vs. Q1 2023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</si>
  <si>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Q1 2024 (in € million)</t>
    </r>
  </si>
  <si>
    <t>TRY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</si>
  <si>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2023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</si>
  <si>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Q2 2024</t>
    </r>
  </si>
  <si>
    <r>
      <rPr>
        <b/>
        <sz val="11"/>
        <color theme="0"/>
        <rFont val="Arial"/>
        <family val="2"/>
      </rPr>
      <t xml:space="preserve"> Q2 2024 vs. Q2 2023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</si>
  <si>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Q2 2024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</si>
  <si>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2023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</si>
  <si>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Q3 2024</t>
    </r>
  </si>
  <si>
    <r>
      <rPr>
        <b/>
        <sz val="11"/>
        <color theme="0"/>
        <rFont val="Arial"/>
        <family val="2"/>
      </rPr>
      <t xml:space="preserve"> Q3 2024 vs. Q3 2023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</si>
  <si>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Q3 2024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</si>
  <si>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2023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</si>
  <si>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Q4 2024</t>
    </r>
  </si>
  <si>
    <r>
      <rPr>
        <b/>
        <sz val="11"/>
        <color theme="0"/>
        <rFont val="Arial"/>
        <family val="2"/>
      </rPr>
      <t xml:space="preserve"> Q4 2024 vs. Q4 2023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</si>
  <si>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Q4 2024 (in € million)</t>
    </r>
  </si>
  <si>
    <t>Group</t>
  </si>
  <si>
    <t>CropScience</t>
  </si>
  <si>
    <t>Pharma</t>
  </si>
  <si>
    <t>Consumer Health</t>
  </si>
  <si>
    <t>FY</t>
  </si>
  <si>
    <t>ZAR</t>
  </si>
  <si>
    <t>ARS</t>
  </si>
  <si>
    <t>AED</t>
  </si>
  <si>
    <t>AOA</t>
  </si>
  <si>
    <t>BDT</t>
  </si>
  <si>
    <t>BGN</t>
  </si>
  <si>
    <t>BHD</t>
  </si>
  <si>
    <t>BND</t>
  </si>
  <si>
    <t>BOB</t>
  </si>
  <si>
    <t>BYN</t>
  </si>
  <si>
    <t>CHF</t>
  </si>
  <si>
    <t>CLP</t>
  </si>
  <si>
    <t>COP</t>
  </si>
  <si>
    <t>CRC</t>
  </si>
  <si>
    <t>CUP</t>
  </si>
  <si>
    <t>CZK</t>
  </si>
  <si>
    <t>DKK</t>
  </si>
  <si>
    <t>DOP</t>
  </si>
  <si>
    <t>DZD</t>
  </si>
  <si>
    <t>EGP</t>
  </si>
  <si>
    <t>ETB</t>
  </si>
  <si>
    <t>GHS</t>
  </si>
  <si>
    <t>GTQ</t>
  </si>
  <si>
    <t>HKD</t>
  </si>
  <si>
    <t>HNL</t>
  </si>
  <si>
    <t>HRK</t>
  </si>
  <si>
    <t>HUF</t>
  </si>
  <si>
    <t>IDR</t>
  </si>
  <si>
    <t>ILS</t>
  </si>
  <si>
    <t>IRR</t>
  </si>
  <si>
    <t>ISK</t>
  </si>
  <si>
    <t>JOD</t>
  </si>
  <si>
    <t>KES</t>
  </si>
  <si>
    <t>KRW</t>
  </si>
  <si>
    <t>KWD</t>
  </si>
  <si>
    <t>KZT</t>
  </si>
  <si>
    <t>LBP</t>
  </si>
  <si>
    <t>MAD</t>
  </si>
  <si>
    <t>MMK</t>
  </si>
  <si>
    <t>MUR</t>
  </si>
  <si>
    <t>MWK</t>
  </si>
  <si>
    <t>MYR</t>
  </si>
  <si>
    <t>MZN</t>
  </si>
  <si>
    <t>NGN</t>
  </si>
  <si>
    <t>NIO</t>
  </si>
  <si>
    <t>NOK</t>
  </si>
  <si>
    <t>NZD</t>
  </si>
  <si>
    <t>OMR</t>
  </si>
  <si>
    <t>PAB</t>
  </si>
  <si>
    <t>PEN</t>
  </si>
  <si>
    <t>PHP</t>
  </si>
  <si>
    <t>PKR</t>
  </si>
  <si>
    <t>PLN</t>
  </si>
  <si>
    <t>PYG</t>
  </si>
  <si>
    <t>QAR</t>
  </si>
  <si>
    <t>RON</t>
  </si>
  <si>
    <t>RSD</t>
  </si>
  <si>
    <t>SAR</t>
  </si>
  <si>
    <t>SEK</t>
  </si>
  <si>
    <t>SGD</t>
  </si>
  <si>
    <t>SVC</t>
  </si>
  <si>
    <t>SYP</t>
  </si>
  <si>
    <t>THB</t>
  </si>
  <si>
    <t>TND</t>
  </si>
  <si>
    <t>TWD</t>
  </si>
  <si>
    <t>TZS</t>
  </si>
  <si>
    <t>UAH</t>
  </si>
  <si>
    <t>UYU</t>
  </si>
  <si>
    <t>VES</t>
  </si>
  <si>
    <t>VND</t>
  </si>
  <si>
    <t>XAF</t>
  </si>
  <si>
    <t>XOF</t>
  </si>
  <si>
    <t>ZMW</t>
  </si>
  <si>
    <t xml:space="preserve">
Foreign Currency Simulation 2022
Net Sales 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</si>
  <si>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2021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</si>
  <si>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2022</t>
    </r>
  </si>
  <si>
    <r>
      <rPr>
        <b/>
        <sz val="11"/>
        <color theme="0"/>
        <rFont val="Arial"/>
        <family val="2"/>
      </rPr>
      <t>2022 vs. 2021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</si>
  <si>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Q1 2022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</si>
  <si>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2021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</si>
  <si>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2022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</si>
  <si>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Q2 2022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</si>
  <si>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2021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</si>
  <si>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2022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</si>
  <si>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Q3 2022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</si>
  <si>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2021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</si>
  <si>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2022</t>
    </r>
  </si>
  <si>
    <r>
      <rPr>
        <b/>
        <sz val="11"/>
        <color theme="0"/>
        <rFont val="Arial"/>
        <family val="2"/>
      </rPr>
      <t>Simulation vs. Ø Rate Q4 2021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</si>
  <si>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Q4 2022 (in € million)</t>
    </r>
  </si>
  <si>
    <t xml:space="preserve">
Foreign Currency Simulation 2021
Net Sales </t>
  </si>
  <si>
    <t>Q1 Act</t>
  </si>
  <si>
    <t>Q2 Act</t>
  </si>
  <si>
    <t>Q3 Act</t>
  </si>
  <si>
    <t>Q4e</t>
  </si>
  <si>
    <t>FYe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</si>
  <si>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2020</t>
    </r>
  </si>
  <si>
    <r>
      <rPr>
        <b/>
        <sz val="11"/>
        <color theme="0"/>
        <rFont val="Arial"/>
        <family val="2"/>
      </rPr>
      <t>Simulation vs. Ø Rate Q1 2020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</si>
  <si>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Q1 2021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</si>
  <si>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2020</t>
    </r>
  </si>
  <si>
    <r>
      <rPr>
        <b/>
        <sz val="11"/>
        <color theme="0"/>
        <rFont val="Arial"/>
        <family val="2"/>
      </rPr>
      <t>Simulation vs. Ø Rate Q2 2020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</si>
  <si>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Q2 2021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</si>
  <si>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2020</t>
    </r>
  </si>
  <si>
    <r>
      <rPr>
        <b/>
        <sz val="11"/>
        <color theme="0"/>
        <rFont val="Arial"/>
        <family val="2"/>
      </rPr>
      <t>Simulation vs. Ø Rate Q3 2020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</si>
  <si>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Q3 2021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</si>
  <si>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2020</t>
    </r>
  </si>
  <si>
    <t>Rate
Simulation</t>
  </si>
  <si>
    <r>
      <rPr>
        <b/>
        <sz val="11"/>
        <color theme="0"/>
        <rFont val="Arial"/>
        <family val="2"/>
      </rPr>
      <t>Simulation vs. Ø Rate Q4 2020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</si>
  <si>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Q4 2021 (in € million)</t>
    </r>
  </si>
  <si>
    <t>1% Sensitivity FY</t>
  </si>
  <si>
    <t>1% Sensitivity Q1</t>
  </si>
  <si>
    <t>1% Sensitivity Q2</t>
  </si>
  <si>
    <t>1% Sensitivity Q3</t>
  </si>
  <si>
    <t>1% Sensitivity Q4</t>
  </si>
  <si>
    <t>1% Sensitivity Q2-Q4</t>
  </si>
  <si>
    <t>1% Sensitivity HJ2</t>
  </si>
  <si>
    <t>Sales</t>
  </si>
  <si>
    <t>cEBITDA</t>
  </si>
  <si>
    <t>x</t>
  </si>
  <si>
    <t>EUR</t>
  </si>
  <si>
    <t>VEF</t>
  </si>
  <si>
    <t>Recon</t>
  </si>
  <si>
    <t>Q1 &amp; Q2 2026 currency values are pre-filled with average quarterly rates</t>
  </si>
  <si>
    <t>Q3-Q4 2026 currency values are pre-filled with end-of-month June 2026 rates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</si>
  <si>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2026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</si>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</sst>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0.0"/>
    <numFmt numFmtId="166" formatCode="_-* #,##0.00\ _€_-;\-* #,##0.00\ _€_-;_-* &quot;-&quot;??\ _€_-;_-@_-"/>
    <numFmt numFmtId="167" formatCode="#,##0.0;\-#,##0.0;\-"/>
    <numFmt numFmtId="168" formatCode="#,##0.0_ ;\-#,##0.0\ "/>
    <numFmt numFmtId="169" formatCode="#,##0_ ;\-#,##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rgb="FF10384F"/>
      <name val="Calibri"/>
      <family val="2"/>
      <scheme val="minor"/>
    </font>
    <font>
      <b/>
      <u/>
      <sz val="11"/>
      <color rgb="FF10384F"/>
      <name val="Calibri"/>
      <family val="2"/>
      <scheme val="minor"/>
    </font>
    <font>
      <sz val="11"/>
      <color rgb="FF10384F"/>
      <name val="Wingdings"/>
      <charset val="2"/>
    </font>
    <font>
      <sz val="11"/>
      <color rgb="FF10384F"/>
      <name val="Arial"/>
      <family val="2"/>
    </font>
    <font>
      <b/>
      <sz val="11"/>
      <color rgb="FF10384F"/>
      <name val="Arial"/>
      <family val="2"/>
    </font>
    <font>
      <u/>
      <sz val="11"/>
      <color rgb="FF10384F"/>
      <name val="Arial"/>
      <family val="2"/>
    </font>
    <font>
      <u/>
      <sz val="11"/>
      <color rgb="FF10384F"/>
      <name val="Wingdings"/>
      <charset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8"/>
      <color indexed="8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10384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 style="medium">
        <color rgb="FF10384F"/>
      </left>
      <right style="dotted">
        <color rgb="FF10384F"/>
      </right>
      <top style="medium">
        <color rgb="FF10384F"/>
      </top>
      <bottom style="medium">
        <color rgb="FF10384F"/>
      </bottom>
      <diagonal/>
    </border>
    <border>
      <left style="dotted">
        <color rgb="FF10384F"/>
      </left>
      <right style="dotted">
        <color rgb="FF10384F"/>
      </right>
      <top style="medium">
        <color rgb="FF10384F"/>
      </top>
      <bottom style="medium">
        <color rgb="FF10384F"/>
      </bottom>
      <diagonal/>
    </border>
    <border>
      <left style="dotted">
        <color rgb="FF10384F"/>
      </left>
      <right/>
      <top style="medium">
        <color rgb="FF10384F"/>
      </top>
      <bottom style="medium">
        <color rgb="FF10384F"/>
      </bottom>
      <diagonal/>
    </border>
    <border>
      <left style="medium">
        <color rgb="FF10384F"/>
      </left>
      <right style="medium">
        <color rgb="FF10384F"/>
      </right>
      <top style="medium">
        <color rgb="FF10384F"/>
      </top>
      <bottom style="medium">
        <color rgb="FF10384F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medium">
        <color rgb="FF10384F"/>
      </left>
      <right/>
      <top style="medium">
        <color rgb="FF10384F"/>
      </top>
      <bottom style="dotted">
        <color rgb="FF10384F"/>
      </bottom>
      <diagonal/>
    </border>
    <border>
      <left style="medium">
        <color rgb="FF10384F"/>
      </left>
      <right style="dotted">
        <color rgb="FF10384F"/>
      </right>
      <top style="medium">
        <color rgb="FF10384F"/>
      </top>
      <bottom style="dotted">
        <color rgb="FF10384F"/>
      </bottom>
      <diagonal/>
    </border>
    <border>
      <left style="dotted">
        <color rgb="FF10384F"/>
      </left>
      <right style="dotted">
        <color rgb="FF10384F"/>
      </right>
      <top style="medium">
        <color rgb="FF10384F"/>
      </top>
      <bottom style="dotted">
        <color rgb="FF10384F"/>
      </bottom>
      <diagonal/>
    </border>
    <border>
      <left style="dotted">
        <color rgb="FF10384F"/>
      </left>
      <right/>
      <top style="medium">
        <color rgb="FF10384F"/>
      </top>
      <bottom style="dotted">
        <color rgb="FF10384F"/>
      </bottom>
      <diagonal/>
    </border>
    <border>
      <left/>
      <right style="dotted">
        <color rgb="FF10384F"/>
      </right>
      <top style="medium">
        <color rgb="FF10384F"/>
      </top>
      <bottom style="dotted">
        <color rgb="FF10384F"/>
      </bottom>
      <diagonal/>
    </border>
    <border>
      <left/>
      <right style="medium">
        <color rgb="FF10384F"/>
      </right>
      <top style="medium">
        <color rgb="FF10384F"/>
      </top>
      <bottom style="dotted">
        <color rgb="FF10384F"/>
      </bottom>
      <diagonal/>
    </border>
    <border>
      <left style="medium">
        <color rgb="FF10384F"/>
      </left>
      <right/>
      <top style="dotted">
        <color rgb="FF10384F"/>
      </top>
      <bottom style="dotted">
        <color rgb="FF10384F"/>
      </bottom>
      <diagonal/>
    </border>
    <border>
      <left style="medium">
        <color rgb="FF10384F"/>
      </left>
      <right style="dotted">
        <color rgb="FF10384F"/>
      </right>
      <top style="dotted">
        <color rgb="FF10384F"/>
      </top>
      <bottom style="dotted">
        <color rgb="FF10384F"/>
      </bottom>
      <diagonal/>
    </border>
    <border>
      <left style="dotted">
        <color rgb="FF10384F"/>
      </left>
      <right style="dotted">
        <color rgb="FF10384F"/>
      </right>
      <top style="dotted">
        <color rgb="FF10384F"/>
      </top>
      <bottom style="dotted">
        <color rgb="FF10384F"/>
      </bottom>
      <diagonal/>
    </border>
    <border>
      <left style="dotted">
        <color rgb="FF10384F"/>
      </left>
      <right/>
      <top style="dotted">
        <color rgb="FF10384F"/>
      </top>
      <bottom style="dotted">
        <color rgb="FF10384F"/>
      </bottom>
      <diagonal/>
    </border>
    <border>
      <left/>
      <right style="dotted">
        <color rgb="FF10384F"/>
      </right>
      <top style="dotted">
        <color rgb="FF10384F"/>
      </top>
      <bottom style="dotted">
        <color rgb="FF10384F"/>
      </bottom>
      <diagonal/>
    </border>
    <border>
      <left/>
      <right style="medium">
        <color rgb="FF10384F"/>
      </right>
      <top style="dotted">
        <color rgb="FF10384F"/>
      </top>
      <bottom style="dotted">
        <color rgb="FF10384F"/>
      </bottom>
      <diagonal/>
    </border>
    <border>
      <left style="medium">
        <color rgb="FF10384F"/>
      </left>
      <right/>
      <top style="dotted">
        <color rgb="FF10384F"/>
      </top>
      <bottom/>
      <diagonal/>
    </border>
    <border>
      <left/>
      <right/>
      <top style="dotted">
        <color rgb="FF10384F"/>
      </top>
      <bottom/>
      <diagonal/>
    </border>
    <border>
      <left/>
      <right style="dotted">
        <color rgb="FF10384F"/>
      </right>
      <top style="dotted">
        <color rgb="FF10384F"/>
      </top>
      <bottom/>
      <diagonal/>
    </border>
    <border>
      <left style="dotted">
        <color rgb="FF10384F"/>
      </left>
      <right/>
      <top style="dotted">
        <color rgb="FF10384F"/>
      </top>
      <bottom/>
      <diagonal/>
    </border>
    <border>
      <left/>
      <right style="medium">
        <color rgb="FF10384F"/>
      </right>
      <top style="dotted">
        <color rgb="FF10384F"/>
      </top>
      <bottom/>
      <diagonal/>
    </border>
    <border>
      <left style="medium">
        <color rgb="FF10384F"/>
      </left>
      <right/>
      <top style="thick">
        <color rgb="FF10384F"/>
      </top>
      <bottom style="medium">
        <color rgb="FF10384F"/>
      </bottom>
      <diagonal/>
    </border>
    <border>
      <left/>
      <right/>
      <top style="thick">
        <color rgb="FF10384F"/>
      </top>
      <bottom style="medium">
        <color rgb="FF10384F"/>
      </bottom>
      <diagonal/>
    </border>
    <border>
      <left/>
      <right style="dotted">
        <color rgb="FF10384F"/>
      </right>
      <top style="thick">
        <color rgb="FF10384F"/>
      </top>
      <bottom style="medium">
        <color rgb="FF10384F"/>
      </bottom>
      <diagonal/>
    </border>
    <border>
      <left style="dotted">
        <color rgb="FF10384F"/>
      </left>
      <right/>
      <top style="thick">
        <color rgb="FF10384F"/>
      </top>
      <bottom style="medium">
        <color rgb="FF10384F"/>
      </bottom>
      <diagonal/>
    </border>
    <border>
      <left/>
      <right style="medium">
        <color rgb="FF10384F"/>
      </right>
      <top style="thick">
        <color rgb="FF10384F"/>
      </top>
      <bottom style="medium">
        <color rgb="FF10384F"/>
      </bottom>
      <diagonal/>
    </border>
    <border>
      <left style="thick">
        <color theme="0"/>
      </left>
      <right/>
      <top style="thin">
        <color theme="0"/>
      </top>
      <bottom style="medium">
        <color rgb="FF10384F"/>
      </bottom>
      <diagonal/>
    </border>
    <border>
      <left/>
      <right style="thick">
        <color theme="0"/>
      </right>
      <top style="thin">
        <color theme="0"/>
      </top>
      <bottom style="medium">
        <color rgb="FF10384F"/>
      </bottom>
      <diagonal/>
    </border>
    <border>
      <left/>
      <right/>
      <top style="thin">
        <color theme="0"/>
      </top>
      <bottom style="medium">
        <color rgb="FF10384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2060"/>
      </left>
      <right style="thick">
        <color theme="0"/>
      </right>
      <top style="thin">
        <color theme="0"/>
      </top>
      <bottom style="medium">
        <color rgb="FF10384F"/>
      </bottom>
      <diagonal/>
    </border>
    <border>
      <left style="medium">
        <color rgb="FF002060"/>
      </left>
      <right/>
      <top style="medium">
        <color rgb="FF002060"/>
      </top>
      <bottom style="thin">
        <color theme="0"/>
      </bottom>
      <diagonal/>
    </border>
    <border>
      <left/>
      <right/>
      <top style="medium">
        <color rgb="FF002060"/>
      </top>
      <bottom style="thin">
        <color theme="0"/>
      </bottom>
      <diagonal/>
    </border>
    <border>
      <left/>
      <right style="medium">
        <color rgb="FF002060"/>
      </right>
      <top style="medium">
        <color rgb="FF002060"/>
      </top>
      <bottom style="thin">
        <color theme="0"/>
      </bottom>
      <diagonal/>
    </border>
    <border>
      <left style="thick">
        <color theme="0"/>
      </left>
      <right style="medium">
        <color rgb="FF002060"/>
      </right>
      <top style="thin">
        <color theme="0"/>
      </top>
      <bottom style="medium">
        <color rgb="FF10384F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 style="thin">
        <color indexed="46"/>
      </left>
      <right style="thin">
        <color indexed="48"/>
      </right>
      <top style="thin">
        <color indexed="46"/>
      </top>
      <bottom style="thin">
        <color indexed="46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7" applyNumberFormat="0" applyFill="0" applyAlignment="0" applyProtection="0"/>
    <xf numFmtId="0" fontId="18" fillId="0" borderId="38" applyNumberFormat="0" applyFill="0" applyAlignment="0" applyProtection="0"/>
    <xf numFmtId="0" fontId="19" fillId="0" borderId="39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40" applyNumberFormat="0" applyAlignment="0" applyProtection="0"/>
    <xf numFmtId="0" fontId="24" fillId="13" borderId="41" applyNumberFormat="0" applyAlignment="0" applyProtection="0"/>
    <xf numFmtId="0" fontId="25" fillId="13" borderId="40" applyNumberFormat="0" applyAlignment="0" applyProtection="0"/>
    <xf numFmtId="0" fontId="26" fillId="0" borderId="42" applyNumberFormat="0" applyFill="0" applyAlignment="0" applyProtection="0"/>
    <xf numFmtId="0" fontId="27" fillId="14" borderId="43" applyNumberFormat="0" applyAlignment="0" applyProtection="0"/>
    <xf numFmtId="0" fontId="28" fillId="0" borderId="0" applyNumberFormat="0" applyFill="0" applyBorder="0" applyAlignment="0" applyProtection="0"/>
    <xf numFmtId="0" fontId="1" fillId="15" borderId="44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45" applyNumberFormat="0" applyFill="0" applyAlignment="0" applyProtection="0"/>
    <xf numFmtId="0" fontId="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6" fontId="1" fillId="0" borderId="0" applyFont="0" applyFill="0" applyBorder="0" applyAlignment="0" applyProtection="0"/>
    <xf numFmtId="0" fontId="31" fillId="0" borderId="0"/>
    <xf numFmtId="0" fontId="4" fillId="0" borderId="0"/>
    <xf numFmtId="0" fontId="1" fillId="0" borderId="0"/>
  </cellStyleXfs>
  <cellXfs count="100">
    <xf numFmtId="0" fontId="0" fillId="0" borderId="0" xfId="0"/>
    <xf numFmtId="0" fontId="4" fillId="2" borderId="0" xfId="0" applyFont="1" applyFill="1"/>
    <xf numFmtId="0" fontId="4" fillId="3" borderId="0" xfId="0" applyFont="1" applyFill="1"/>
    <xf numFmtId="0" fontId="6" fillId="3" borderId="0" xfId="0" applyFont="1" applyFill="1"/>
    <xf numFmtId="0" fontId="4" fillId="3" borderId="0" xfId="0" applyFont="1" applyFill="1" applyProtection="1">
      <protection locked="0"/>
    </xf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3" fontId="9" fillId="2" borderId="5" xfId="0" applyNumberFormat="1" applyFont="1" applyFill="1" applyBorder="1"/>
    <xf numFmtId="3" fontId="9" fillId="2" borderId="6" xfId="0" applyNumberFormat="1" applyFont="1" applyFill="1" applyBorder="1"/>
    <xf numFmtId="3" fontId="9" fillId="2" borderId="7" xfId="0" applyNumberFormat="1" applyFont="1" applyFill="1" applyBorder="1"/>
    <xf numFmtId="3" fontId="9" fillId="2" borderId="8" xfId="0" applyNumberFormat="1" applyFont="1" applyFill="1" applyBorder="1"/>
    <xf numFmtId="0" fontId="13" fillId="2" borderId="0" xfId="0" applyFont="1" applyFill="1" applyAlignment="1">
      <alignment horizont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2" fontId="9" fillId="2" borderId="13" xfId="0" applyNumberFormat="1" applyFont="1" applyFill="1" applyBorder="1"/>
    <xf numFmtId="2" fontId="9" fillId="2" borderId="14" xfId="0" applyNumberFormat="1" applyFont="1" applyFill="1" applyBorder="1"/>
    <xf numFmtId="0" fontId="9" fillId="2" borderId="18" xfId="0" applyFont="1" applyFill="1" applyBorder="1" applyAlignment="1">
      <alignment horizontal="center" vertical="center"/>
    </xf>
    <xf numFmtId="2" fontId="9" fillId="2" borderId="19" xfId="0" applyNumberFormat="1" applyFont="1" applyFill="1" applyBorder="1"/>
    <xf numFmtId="2" fontId="9" fillId="2" borderId="20" xfId="0" applyNumberFormat="1" applyFont="1" applyFill="1" applyBorder="1"/>
    <xf numFmtId="0" fontId="9" fillId="2" borderId="24" xfId="0" applyFont="1" applyFill="1" applyBorder="1" applyAlignment="1">
      <alignment horizontal="center" vertical="center"/>
    </xf>
    <xf numFmtId="2" fontId="9" fillId="5" borderId="24" xfId="0" applyNumberFormat="1" applyFont="1" applyFill="1" applyBorder="1"/>
    <xf numFmtId="2" fontId="4" fillId="5" borderId="25" xfId="0" applyNumberFormat="1" applyFont="1" applyFill="1" applyBorder="1"/>
    <xf numFmtId="0" fontId="4" fillId="2" borderId="0" xfId="0" applyFont="1" applyFill="1" applyAlignment="1">
      <alignment vertical="center"/>
    </xf>
    <xf numFmtId="0" fontId="10" fillId="2" borderId="29" xfId="0" applyFont="1" applyFill="1" applyBorder="1" applyAlignment="1">
      <alignment horizontal="center" vertical="center"/>
    </xf>
    <xf numFmtId="2" fontId="10" fillId="5" borderId="29" xfId="0" applyNumberFormat="1" applyFont="1" applyFill="1" applyBorder="1" applyAlignment="1">
      <alignment vertical="center"/>
    </xf>
    <xf numFmtId="2" fontId="15" fillId="5" borderId="30" xfId="0" applyNumberFormat="1" applyFont="1" applyFill="1" applyBorder="1" applyAlignment="1">
      <alignment vertical="center"/>
    </xf>
    <xf numFmtId="0" fontId="4" fillId="3" borderId="0" xfId="0" applyFont="1" applyFill="1" applyAlignment="1" applyProtection="1">
      <alignment vertical="center"/>
      <protection locked="0"/>
    </xf>
    <xf numFmtId="0" fontId="14" fillId="4" borderId="10" xfId="0" applyFont="1" applyFill="1" applyBorder="1" applyAlignment="1">
      <alignment horizontal="center" vertical="center" wrapText="1"/>
    </xf>
    <xf numFmtId="0" fontId="4" fillId="2" borderId="0" xfId="0" applyFont="1" applyFill="1" applyProtection="1">
      <protection locked="0"/>
    </xf>
    <xf numFmtId="2" fontId="15" fillId="5" borderId="30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2" fontId="4" fillId="5" borderId="25" xfId="0" applyNumberFormat="1" applyFont="1" applyFill="1" applyBorder="1" applyProtection="1">
      <protection locked="0"/>
    </xf>
    <xf numFmtId="0" fontId="0" fillId="2" borderId="0" xfId="0" applyFill="1"/>
    <xf numFmtId="0" fontId="2" fillId="6" borderId="0" xfId="0" applyFont="1" applyFill="1"/>
    <xf numFmtId="0" fontId="0" fillId="7" borderId="0" xfId="0" applyFill="1"/>
    <xf numFmtId="165" fontId="0" fillId="7" borderId="0" xfId="0" applyNumberFormat="1" applyFill="1"/>
    <xf numFmtId="0" fontId="2" fillId="8" borderId="0" xfId="0" applyFont="1" applyFill="1"/>
    <xf numFmtId="165" fontId="0" fillId="0" borderId="0" xfId="0" applyNumberFormat="1"/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2" fontId="9" fillId="40" borderId="14" xfId="0" applyNumberFormat="1" applyFont="1" applyFill="1" applyBorder="1"/>
    <xf numFmtId="2" fontId="9" fillId="40" borderId="20" xfId="0" applyNumberFormat="1" applyFont="1" applyFill="1" applyBorder="1"/>
    <xf numFmtId="2" fontId="9" fillId="40" borderId="14" xfId="0" applyNumberFormat="1" applyFont="1" applyFill="1" applyBorder="1" applyProtection="1">
      <protection locked="0"/>
    </xf>
    <xf numFmtId="2" fontId="9" fillId="40" borderId="20" xfId="0" applyNumberFormat="1" applyFont="1" applyFill="1" applyBorder="1" applyProtection="1">
      <protection locked="0"/>
    </xf>
    <xf numFmtId="0" fontId="13" fillId="4" borderId="46" xfId="0" applyFont="1" applyFill="1" applyBorder="1" applyAlignment="1">
      <alignment horizontal="center"/>
    </xf>
    <xf numFmtId="0" fontId="13" fillId="4" borderId="50" xfId="0" applyFont="1" applyFill="1" applyBorder="1" applyAlignment="1">
      <alignment horizontal="center"/>
    </xf>
    <xf numFmtId="3" fontId="9" fillId="40" borderId="5" xfId="0" applyNumberFormat="1" applyFont="1" applyFill="1" applyBorder="1"/>
    <xf numFmtId="3" fontId="9" fillId="40" borderId="6" xfId="0" applyNumberFormat="1" applyFont="1" applyFill="1" applyBorder="1"/>
    <xf numFmtId="0" fontId="0" fillId="2" borderId="0" xfId="0" quotePrefix="1" applyFill="1"/>
    <xf numFmtId="2" fontId="9" fillId="41" borderId="14" xfId="0" applyNumberFormat="1" applyFont="1" applyFill="1" applyBorder="1" applyProtection="1">
      <protection locked="0"/>
    </xf>
    <xf numFmtId="2" fontId="9" fillId="41" borderId="20" xfId="0" applyNumberFormat="1" applyFont="1" applyFill="1" applyBorder="1" applyProtection="1">
      <protection locked="0"/>
    </xf>
    <xf numFmtId="0" fontId="32" fillId="42" borderId="51" xfId="0" applyFont="1" applyFill="1" applyBorder="1" applyAlignment="1" applyProtection="1">
      <alignment horizontal="left" vertical="center" indent="2"/>
      <protection locked="0"/>
    </xf>
    <xf numFmtId="167" fontId="32" fillId="43" borderId="52" xfId="0" applyNumberFormat="1" applyFont="1" applyFill="1" applyBorder="1" applyAlignment="1">
      <alignment horizontal="right" vertical="center"/>
    </xf>
    <xf numFmtId="3" fontId="4" fillId="2" borderId="0" xfId="0" applyNumberFormat="1" applyFont="1" applyFill="1"/>
    <xf numFmtId="168" fontId="0" fillId="0" borderId="0" xfId="0" applyNumberFormat="1"/>
    <xf numFmtId="167" fontId="32" fillId="44" borderId="52" xfId="0" applyNumberFormat="1" applyFont="1" applyFill="1" applyBorder="1" applyAlignment="1">
      <alignment horizontal="right" vertical="center"/>
    </xf>
    <xf numFmtId="169" fontId="0" fillId="0" borderId="0" xfId="0" applyNumberFormat="1" applyAlignment="1">
      <alignment horizontal="left"/>
    </xf>
    <xf numFmtId="3" fontId="10" fillId="2" borderId="8" xfId="0" applyNumberFormat="1" applyFont="1" applyFill="1" applyBorder="1"/>
    <xf numFmtId="0" fontId="9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0" fontId="3" fillId="2" borderId="0" xfId="2" applyFill="1" applyAlignment="1" applyProtection="1">
      <alignment horizontal="left" wrapText="1"/>
    </xf>
    <xf numFmtId="0" fontId="11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10" fontId="9" fillId="5" borderId="25" xfId="1" applyNumberFormat="1" applyFont="1" applyFill="1" applyBorder="1" applyAlignment="1" applyProtection="1">
      <alignment horizontal="center"/>
    </xf>
    <xf numFmtId="10" fontId="9" fillId="5" borderId="26" xfId="1" applyNumberFormat="1" applyFont="1" applyFill="1" applyBorder="1" applyAlignment="1" applyProtection="1">
      <alignment horizontal="center"/>
    </xf>
    <xf numFmtId="3" fontId="9" fillId="5" borderId="27" xfId="1" applyNumberFormat="1" applyFont="1" applyFill="1" applyBorder="1" applyAlignment="1" applyProtection="1">
      <alignment horizontal="center"/>
    </xf>
    <xf numFmtId="3" fontId="9" fillId="5" borderId="28" xfId="1" applyNumberFormat="1" applyFont="1" applyFill="1" applyBorder="1" applyAlignment="1" applyProtection="1">
      <alignment horizontal="center"/>
    </xf>
    <xf numFmtId="10" fontId="10" fillId="5" borderId="30" xfId="1" applyNumberFormat="1" applyFont="1" applyFill="1" applyBorder="1" applyAlignment="1" applyProtection="1">
      <alignment horizontal="center" vertical="center"/>
    </xf>
    <xf numFmtId="10" fontId="10" fillId="5" borderId="31" xfId="1" applyNumberFormat="1" applyFont="1" applyFill="1" applyBorder="1" applyAlignment="1" applyProtection="1">
      <alignment horizontal="center" vertical="center"/>
    </xf>
    <xf numFmtId="3" fontId="10" fillId="2" borderId="32" xfId="1" applyNumberFormat="1" applyFont="1" applyFill="1" applyBorder="1" applyAlignment="1" applyProtection="1">
      <alignment horizontal="center" vertical="center"/>
    </xf>
    <xf numFmtId="3" fontId="10" fillId="2" borderId="33" xfId="1" applyNumberFormat="1" applyFont="1" applyFill="1" applyBorder="1" applyAlignment="1" applyProtection="1">
      <alignment horizontal="center" vertical="center"/>
    </xf>
    <xf numFmtId="164" fontId="9" fillId="2" borderId="21" xfId="1" applyNumberFormat="1" applyFont="1" applyFill="1" applyBorder="1" applyAlignment="1" applyProtection="1">
      <alignment horizontal="center"/>
    </xf>
    <xf numFmtId="164" fontId="9" fillId="2" borderId="22" xfId="1" applyNumberFormat="1" applyFont="1" applyFill="1" applyBorder="1" applyAlignment="1" applyProtection="1">
      <alignment horizontal="center"/>
    </xf>
    <xf numFmtId="3" fontId="9" fillId="2" borderId="21" xfId="1" applyNumberFormat="1" applyFont="1" applyFill="1" applyBorder="1" applyAlignment="1" applyProtection="1">
      <alignment horizontal="center"/>
    </xf>
    <xf numFmtId="3" fontId="9" fillId="2" borderId="23" xfId="1" applyNumberFormat="1" applyFont="1" applyFill="1" applyBorder="1" applyAlignment="1" applyProtection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34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164" fontId="9" fillId="2" borderId="15" xfId="1" applyNumberFormat="1" applyFont="1" applyFill="1" applyBorder="1" applyAlignment="1" applyProtection="1">
      <alignment horizontal="center"/>
    </xf>
    <xf numFmtId="164" fontId="9" fillId="2" borderId="16" xfId="1" applyNumberFormat="1" applyFont="1" applyFill="1" applyBorder="1" applyAlignment="1" applyProtection="1">
      <alignment horizontal="center"/>
    </xf>
    <xf numFmtId="3" fontId="9" fillId="2" borderId="15" xfId="1" applyNumberFormat="1" applyFont="1" applyFill="1" applyBorder="1" applyAlignment="1" applyProtection="1">
      <alignment horizontal="center"/>
    </xf>
    <xf numFmtId="3" fontId="9" fillId="2" borderId="17" xfId="1" applyNumberFormat="1" applyFont="1" applyFill="1" applyBorder="1" applyAlignment="1" applyProtection="1">
      <alignment horizontal="center"/>
    </xf>
    <xf numFmtId="3" fontId="4" fillId="5" borderId="27" xfId="1" applyNumberFormat="1" applyFont="1" applyFill="1" applyBorder="1" applyAlignment="1" applyProtection="1">
      <alignment horizontal="center"/>
    </xf>
    <xf numFmtId="3" fontId="4" fillId="5" borderId="28" xfId="1" applyNumberFormat="1" applyFont="1" applyFill="1" applyBorder="1" applyAlignment="1" applyProtection="1">
      <alignment horizontal="center"/>
    </xf>
    <xf numFmtId="0" fontId="13" fillId="4" borderId="47" xfId="0" applyFont="1" applyFill="1" applyBorder="1" applyAlignment="1">
      <alignment horizontal="center"/>
    </xf>
    <xf numFmtId="0" fontId="13" fillId="4" borderId="48" xfId="0" applyFont="1" applyFill="1" applyBorder="1" applyAlignment="1">
      <alignment horizontal="center"/>
    </xf>
    <xf numFmtId="0" fontId="13" fillId="4" borderId="4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4" borderId="36" xfId="0" applyFont="1" applyFill="1" applyBorder="1" applyAlignment="1">
      <alignment horizontal="center" vertical="center" wrapText="1"/>
    </xf>
    <xf numFmtId="2" fontId="9" fillId="5" borderId="20" xfId="0" applyNumberFormat="1" applyFont="1" applyFill="1" applyBorder="1" applyProtection="1"/>
  </cellXfs>
  <cellStyles count="48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2" builtinId="8"/>
    <cellStyle name="Input" xfId="11" builtinId="20" customBuiltin="1"/>
    <cellStyle name="Komma 2" xfId="44" xr:uid="{54347D7D-15F2-451D-B6A9-F89A59D1FE10}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1" builtinId="5"/>
    <cellStyle name="Standard 14 2" xfId="45" xr:uid="{10B631FC-D6D7-464B-83BB-A637E2791188}"/>
    <cellStyle name="Standard 2" xfId="46" xr:uid="{A7D05A9B-408C-49CC-A207-2021564FDC69}"/>
    <cellStyle name="Standard 22" xfId="47" xr:uid="{1708DAAB-28C4-4132-AE1C-EE6E732AACBE}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510718</xdr:colOff>
      <xdr:row>0</xdr:row>
      <xdr:rowOff>124724</xdr:rowOff>
    </xdr:from>
    <xdr:to>
      <xdr:col>9</xdr:col>
      <xdr:colOff>21768</xdr:colOff>
      <xdr:row>2</xdr:row>
      <xdr:rowOff>134267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1A91822-3BC3-4CC2-85E8-17D19E801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0768" y="124724"/>
          <a:ext cx="1035050" cy="381018"/>
        </a:xfrm>
        <a:prstGeom prst="rect">
          <a:avLst/>
        </a:prstGeom>
      </xdr:spPr>
    </xdr:pic>
    <xdr:clientData/>
  </xdr:twoCellAnchor>
  <xdr:twoCellAnchor>
    <xdr:from>
      <xdr:col>5</xdr:col>
      <xdr:colOff>14941</xdr:colOff>
      <xdr:row>13</xdr:row>
      <xdr:rowOff>11205</xdr:rowOff>
    </xdr:from>
    <xdr:to>
      <xdr:col>5</xdr:col>
      <xdr:colOff>496794</xdr:colOff>
      <xdr:row>14</xdr:row>
      <xdr:rowOff>0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A05F82A4-5B40-467A-9D8E-9B54B17CA838}"/>
            </a:ext>
          </a:extLst>
        </xdr:cNvPr>
        <xdr:cNvSpPr/>
      </xdr:nvSpPr>
      <xdr:spPr>
        <a:xfrm>
          <a:off x="2777191" y="2430555"/>
          <a:ext cx="481853" cy="17929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14941</xdr:colOff>
      <xdr:row>13</xdr:row>
      <xdr:rowOff>11205</xdr:rowOff>
    </xdr:from>
    <xdr:to>
      <xdr:col>5</xdr:col>
      <xdr:colOff>496794</xdr:colOff>
      <xdr:row>14</xdr:row>
      <xdr:rowOff>0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57313ADC-EEB4-4833-B942-533D8C73AECA}"/>
            </a:ext>
          </a:extLst>
        </xdr:cNvPr>
        <xdr:cNvSpPr/>
      </xdr:nvSpPr>
      <xdr:spPr>
        <a:xfrm>
          <a:off x="2904191" y="2367055"/>
          <a:ext cx="481853" cy="17294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C58FA23-D42A-4C93-825F-D31554B43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9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4191250-60AC-4DA9-8BEE-0204B4B4F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3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658038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22EE3E6-E889-400B-AE0D-4B56073A5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9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49EE48C-CB2A-40A5-8F9B-A4C0BCA65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9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7A10407-C268-47A3-9B50-CB05CEE6A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9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F68F69-CC60-441D-B7D3-6F547D965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3118" y="124724"/>
          <a:ext cx="984250" cy="3841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666293</xdr:colOff>
      <xdr:row>2</xdr:row>
      <xdr:rowOff>146967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13736F3-5526-42ED-9205-E065A7959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3118" y="124724"/>
          <a:ext cx="1060450" cy="393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BIAS.FELD@BAYER.COM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4D15B-3FFA-496C-A4CB-4AE3A42859FF}">
  <sheetPr codeName="Tabelle1">
    <pageSetUpPr fitToPage="1"/>
  </sheetPr>
  <dimension ref="D1:M33"/>
  <sheetViews>
    <sheetView tabSelected="1" zoomScale="110" zoomScaleNormal="110" workbookViewId="0">
      <selection activeCell="I7" sqref="I7"/>
    </sheetView>
  </sheetViews>
  <sheetFormatPr defaultColWidth="10.81640625" defaultRowHeight="14.5" x14ac:dyDescent="0.35"/>
  <cols>
    <col min="1" max="3" width="10.81640625" style="3"/>
    <col min="4" max="4" width="5.453125" style="3" customWidth="1"/>
    <col min="5" max="5" width="3.453125" style="3" customWidth="1"/>
    <col min="6" max="11" width="10.81640625" style="3"/>
    <col min="12" max="12" width="12.1796875" style="3" customWidth="1"/>
    <col min="13" max="13" width="5.1796875" style="3" customWidth="1"/>
    <col min="14" max="16384" width="10.81640625" style="3"/>
  </cols>
  <sheetData>
    <row r="1" spans="4:13" s="2" customFormat="1" ht="14" x14ac:dyDescent="0.3">
      <c r="D1" s="1"/>
      <c r="E1" s="1"/>
      <c r="F1" s="1"/>
      <c r="G1" s="1"/>
      <c r="H1" s="1"/>
      <c r="I1" s="1"/>
      <c r="J1" s="1"/>
      <c r="K1" s="1"/>
      <c r="L1" s="1"/>
      <c r="M1" s="1"/>
    </row>
    <row r="2" spans="4:13" s="2" customFormat="1" ht="14" x14ac:dyDescent="0.3">
      <c r="D2" s="1"/>
      <c r="E2" s="1"/>
      <c r="F2" s="1"/>
      <c r="G2" s="1"/>
      <c r="H2" s="1"/>
      <c r="I2" s="1"/>
      <c r="J2" s="1"/>
      <c r="K2" s="1"/>
      <c r="L2" s="1"/>
      <c r="M2" s="1"/>
    </row>
    <row r="3" spans="4:13" s="2" customFormat="1" ht="14" x14ac:dyDescent="0.3">
      <c r="D3" s="1"/>
      <c r="E3" s="1"/>
      <c r="F3" s="70" t="s">
        <v>0</v>
      </c>
      <c r="G3" s="70"/>
      <c r="H3" s="70"/>
      <c r="I3" s="70"/>
      <c r="J3" s="70"/>
      <c r="K3" s="70"/>
      <c r="L3" s="70"/>
      <c r="M3" s="1"/>
    </row>
    <row r="4" spans="4:13" s="2" customFormat="1" ht="14" x14ac:dyDescent="0.3">
      <c r="D4" s="1"/>
      <c r="E4" s="1"/>
      <c r="F4" s="70"/>
      <c r="G4" s="70"/>
      <c r="H4" s="70"/>
      <c r="I4" s="70"/>
      <c r="J4" s="70"/>
      <c r="K4" s="70"/>
      <c r="L4" s="70"/>
      <c r="M4" s="1"/>
    </row>
    <row r="5" spans="4:13" s="2" customFormat="1" ht="14" x14ac:dyDescent="0.3">
      <c r="D5" s="1"/>
      <c r="E5" s="1"/>
      <c r="F5" s="70"/>
      <c r="G5" s="70"/>
      <c r="H5" s="70"/>
      <c r="I5" s="70"/>
      <c r="J5" s="70"/>
      <c r="K5" s="70"/>
      <c r="L5" s="70"/>
      <c r="M5" s="1"/>
    </row>
    <row r="6" spans="4:13" s="2" customFormat="1" ht="14" x14ac:dyDescent="0.3">
      <c r="D6" s="1"/>
      <c r="E6" s="1"/>
      <c r="F6" s="70"/>
      <c r="G6" s="70"/>
      <c r="H6" s="70"/>
      <c r="I6" s="70"/>
      <c r="J6" s="70"/>
      <c r="K6" s="70"/>
      <c r="L6" s="70"/>
      <c r="M6" s="1"/>
    </row>
    <row r="7" spans="4:13" x14ac:dyDescent="0.35"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4:13" x14ac:dyDescent="0.35"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4:13" x14ac:dyDescent="0.35">
      <c r="D9" s="40"/>
      <c r="E9" s="41" t="s">
        <v>1</v>
      </c>
      <c r="F9" s="41"/>
      <c r="G9" s="41"/>
      <c r="H9" s="41"/>
      <c r="I9" s="41"/>
      <c r="J9" s="41"/>
      <c r="K9" s="41"/>
      <c r="L9" s="40"/>
      <c r="M9" s="40"/>
    </row>
    <row r="10" spans="4:13" x14ac:dyDescent="0.35"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4:13" ht="14.5" customHeight="1" x14ac:dyDescent="0.35">
      <c r="D11" s="40"/>
      <c r="E11" s="42" t="s">
        <v>2</v>
      </c>
      <c r="F11" s="63" t="s">
        <v>3</v>
      </c>
      <c r="G11" s="64"/>
      <c r="H11" s="64"/>
      <c r="I11" s="64"/>
      <c r="J11" s="64"/>
      <c r="K11" s="64"/>
      <c r="L11" s="64"/>
      <c r="M11" s="40"/>
    </row>
    <row r="12" spans="4:13" ht="14.5" customHeight="1" x14ac:dyDescent="0.35">
      <c r="D12" s="40"/>
      <c r="E12" s="40"/>
      <c r="F12" s="63" t="s">
        <v>4</v>
      </c>
      <c r="G12" s="64"/>
      <c r="H12" s="64"/>
      <c r="I12" s="64"/>
      <c r="J12" s="64"/>
      <c r="K12" s="64"/>
      <c r="L12" s="64"/>
      <c r="M12" s="40"/>
    </row>
    <row r="13" spans="4:13" x14ac:dyDescent="0.35">
      <c r="D13" s="40"/>
      <c r="E13" s="40"/>
      <c r="F13" s="63"/>
      <c r="G13" s="64"/>
      <c r="H13" s="64"/>
      <c r="I13" s="64"/>
      <c r="J13" s="64"/>
      <c r="K13" s="64"/>
      <c r="L13" s="64"/>
      <c r="M13" s="40"/>
    </row>
    <row r="14" spans="4:13" ht="14.5" customHeight="1" x14ac:dyDescent="0.35">
      <c r="D14" s="40"/>
      <c r="E14" s="42" t="s">
        <v>2</v>
      </c>
      <c r="F14" s="63" t="s">
        <v>5</v>
      </c>
      <c r="G14" s="64"/>
      <c r="H14" s="64"/>
      <c r="I14" s="64"/>
      <c r="J14" s="64"/>
      <c r="K14" s="64"/>
      <c r="L14" s="64"/>
      <c r="M14" s="40"/>
    </row>
    <row r="15" spans="4:13" ht="14.5" customHeight="1" x14ac:dyDescent="0.35">
      <c r="D15" s="40"/>
      <c r="E15" s="40"/>
      <c r="F15" s="63" t="s">
        <v>6</v>
      </c>
      <c r="G15" s="64"/>
      <c r="H15" s="64"/>
      <c r="I15" s="64"/>
      <c r="J15" s="64"/>
      <c r="K15" s="64"/>
      <c r="L15" s="64"/>
      <c r="M15" s="40"/>
    </row>
    <row r="16" spans="4:13" x14ac:dyDescent="0.35">
      <c r="D16" s="40"/>
      <c r="E16" s="40"/>
      <c r="F16" s="43"/>
      <c r="G16" s="44"/>
      <c r="H16" s="44"/>
      <c r="I16" s="44"/>
      <c r="J16" s="44"/>
      <c r="K16" s="44"/>
      <c r="L16" s="44"/>
      <c r="M16" s="40"/>
    </row>
    <row r="17" spans="4:13" ht="15" customHeight="1" x14ac:dyDescent="0.35">
      <c r="D17" s="40"/>
      <c r="E17" s="42" t="s">
        <v>2</v>
      </c>
      <c r="F17" s="68" t="s">
        <v>203</v>
      </c>
      <c r="G17" s="69"/>
      <c r="H17" s="69"/>
      <c r="I17" s="69"/>
      <c r="J17" s="69"/>
      <c r="K17" s="69"/>
      <c r="L17" s="69"/>
      <c r="M17" s="40"/>
    </row>
    <row r="18" spans="4:13" ht="15" customHeight="1" x14ac:dyDescent="0.35">
      <c r="D18" s="40"/>
      <c r="E18" s="42"/>
      <c r="F18" s="63"/>
      <c r="G18" s="64"/>
      <c r="H18" s="64"/>
      <c r="I18" s="64"/>
      <c r="J18" s="64"/>
      <c r="K18" s="64"/>
      <c r="L18" s="64"/>
      <c r="M18" s="40"/>
    </row>
    <row r="19" spans="4:13" ht="15" customHeight="1" x14ac:dyDescent="0.35">
      <c r="D19" s="40"/>
      <c r="E19" s="42" t="s">
        <v>2</v>
      </c>
      <c r="F19" s="68" t="s">
        <v>204</v>
      </c>
      <c r="G19" s="69"/>
      <c r="H19" s="69"/>
      <c r="I19" s="69"/>
      <c r="J19" s="69"/>
      <c r="K19" s="69"/>
      <c r="L19" s="69"/>
      <c r="M19" s="40"/>
    </row>
    <row r="20" spans="4:13" x14ac:dyDescent="0.35">
      <c r="D20" s="40"/>
      <c r="E20" s="42"/>
      <c r="F20" s="63"/>
      <c r="G20" s="64"/>
      <c r="H20" s="64"/>
      <c r="I20" s="64"/>
      <c r="J20" s="64"/>
      <c r="K20" s="64"/>
      <c r="L20" s="64"/>
      <c r="M20" s="40"/>
    </row>
    <row r="21" spans="4:13" ht="15" customHeight="1" x14ac:dyDescent="0.35">
      <c r="D21" s="40"/>
      <c r="E21" s="42" t="s">
        <v>2</v>
      </c>
      <c r="F21" s="63" t="s">
        <v>7</v>
      </c>
      <c r="G21" s="64"/>
      <c r="H21" s="64"/>
      <c r="I21" s="64"/>
      <c r="J21" s="64"/>
      <c r="K21" s="64"/>
      <c r="L21" s="64"/>
      <c r="M21" s="40"/>
    </row>
    <row r="22" spans="4:13" x14ac:dyDescent="0.35">
      <c r="D22" s="40"/>
      <c r="E22" s="42"/>
      <c r="F22" s="43" t="s">
        <v>8</v>
      </c>
      <c r="G22" s="44"/>
      <c r="H22" s="44"/>
      <c r="I22" s="44"/>
      <c r="J22" s="44"/>
      <c r="K22" s="44"/>
      <c r="L22" s="44"/>
      <c r="M22" s="40"/>
    </row>
    <row r="23" spans="4:13" x14ac:dyDescent="0.35">
      <c r="D23" s="40"/>
      <c r="E23" s="40"/>
      <c r="F23" s="43"/>
      <c r="G23" s="44"/>
      <c r="H23" s="44"/>
      <c r="I23" s="44"/>
      <c r="J23" s="44"/>
      <c r="K23" s="44"/>
      <c r="L23" s="44"/>
      <c r="M23" s="40"/>
    </row>
    <row r="24" spans="4:13" ht="14.5" customHeight="1" x14ac:dyDescent="0.35">
      <c r="D24" s="40"/>
      <c r="E24" s="42" t="s">
        <v>2</v>
      </c>
      <c r="F24" s="63" t="s">
        <v>9</v>
      </c>
      <c r="G24" s="63"/>
      <c r="H24" s="63"/>
      <c r="I24" s="63"/>
      <c r="J24" s="63"/>
      <c r="K24" s="63"/>
      <c r="L24" s="63"/>
      <c r="M24" s="40"/>
    </row>
    <row r="25" spans="4:13" x14ac:dyDescent="0.35">
      <c r="D25" s="40"/>
      <c r="E25" s="42"/>
      <c r="F25" s="63"/>
      <c r="G25" s="63"/>
      <c r="H25" s="63"/>
      <c r="I25" s="63"/>
      <c r="J25" s="63"/>
      <c r="K25" s="63"/>
      <c r="L25" s="63"/>
      <c r="M25" s="40"/>
    </row>
    <row r="26" spans="4:13" x14ac:dyDescent="0.35">
      <c r="D26" s="40"/>
      <c r="E26" s="40"/>
      <c r="F26" s="43"/>
      <c r="G26" s="44"/>
      <c r="H26" s="44"/>
      <c r="I26" s="44"/>
      <c r="J26" s="44"/>
      <c r="K26" s="44"/>
      <c r="L26" s="44"/>
      <c r="M26" s="40"/>
    </row>
    <row r="27" spans="4:13" x14ac:dyDescent="0.35">
      <c r="D27" s="40"/>
      <c r="E27" s="40"/>
      <c r="F27" s="66" t="s">
        <v>10</v>
      </c>
      <c r="G27" s="67"/>
      <c r="H27" s="67"/>
      <c r="I27" s="67"/>
      <c r="J27" s="67"/>
      <c r="K27" s="67"/>
      <c r="L27" s="67"/>
      <c r="M27" s="40"/>
    </row>
    <row r="28" spans="4:13" x14ac:dyDescent="0.35">
      <c r="D28" s="40"/>
      <c r="E28" s="40"/>
      <c r="F28" s="63"/>
      <c r="G28" s="64"/>
      <c r="H28" s="64"/>
      <c r="I28" s="64"/>
      <c r="J28" s="64"/>
      <c r="K28" s="64"/>
      <c r="L28" s="64"/>
      <c r="M28" s="40"/>
    </row>
    <row r="29" spans="4:13" ht="14.5" customHeight="1" x14ac:dyDescent="0.35">
      <c r="D29" s="40"/>
      <c r="E29" s="40"/>
      <c r="F29" s="63" t="s">
        <v>11</v>
      </c>
      <c r="G29" s="64"/>
      <c r="H29" s="64"/>
      <c r="I29" s="64"/>
      <c r="J29" s="64"/>
      <c r="K29" s="64"/>
      <c r="L29" s="64"/>
      <c r="M29" s="40"/>
    </row>
    <row r="30" spans="4:13" ht="14.5" customHeight="1" x14ac:dyDescent="0.35">
      <c r="D30" s="40"/>
      <c r="E30" s="40"/>
      <c r="F30" s="63" t="s">
        <v>12</v>
      </c>
      <c r="G30" s="63"/>
      <c r="H30" s="63"/>
      <c r="I30" s="63"/>
      <c r="J30" s="63"/>
      <c r="K30" s="63"/>
      <c r="L30" s="63"/>
      <c r="M30" s="40"/>
    </row>
    <row r="31" spans="4:13" x14ac:dyDescent="0.35">
      <c r="D31" s="40"/>
      <c r="E31" s="40"/>
      <c r="F31" s="63" t="s">
        <v>13</v>
      </c>
      <c r="G31" s="63"/>
      <c r="H31" s="63"/>
      <c r="I31" s="63"/>
      <c r="J31" s="63"/>
      <c r="K31" s="63"/>
      <c r="L31" s="63"/>
      <c r="M31" s="40"/>
    </row>
    <row r="32" spans="4:13" x14ac:dyDescent="0.35">
      <c r="D32" s="40"/>
      <c r="E32" s="40"/>
      <c r="F32" s="65" t="s">
        <v>14</v>
      </c>
      <c r="G32" s="65"/>
      <c r="H32" s="65"/>
      <c r="I32" s="65"/>
      <c r="J32" s="65"/>
      <c r="K32" s="65"/>
      <c r="L32" s="65"/>
      <c r="M32" s="40"/>
    </row>
    <row r="33" spans="4:13" x14ac:dyDescent="0.35">
      <c r="D33" s="40"/>
      <c r="E33" s="40"/>
      <c r="F33" s="63"/>
      <c r="G33" s="64"/>
      <c r="H33" s="64"/>
      <c r="I33" s="64"/>
      <c r="J33" s="64"/>
      <c r="K33" s="64"/>
      <c r="L33" s="64"/>
      <c r="M33" s="40"/>
    </row>
  </sheetData>
  <sheetProtection algorithmName="SHA-512" hashValue="3iYgZ7sZqSky8rzW/M8/M0z1OthIc7tXbixVW9vXJcukAAiZGPlBmPi9mZkJegLgyqHjGcCHM4tpDSYhKlKifA==" saltValue="1Y/ttSV8qtT6JkkzSPUolA==" spinCount="100000" sheet="1" formatCells="0" formatColumns="0" formatRows="0" insertColumns="0" insertRows="0" insertHyperlinks="0" deleteColumns="0" deleteRows="0" sort="0" autoFilter="0" pivotTables="0"/>
  <mergeCells count="20">
    <mergeCell ref="F15:L15"/>
    <mergeCell ref="F3:L6"/>
    <mergeCell ref="F11:L11"/>
    <mergeCell ref="F12:L12"/>
    <mergeCell ref="F13:L13"/>
    <mergeCell ref="F14:L14"/>
    <mergeCell ref="F27:L27"/>
    <mergeCell ref="F28:L28"/>
    <mergeCell ref="F17:L17"/>
    <mergeCell ref="F18:L18"/>
    <mergeCell ref="F19:L19"/>
    <mergeCell ref="F21:L21"/>
    <mergeCell ref="F20:L20"/>
    <mergeCell ref="F24:L24"/>
    <mergeCell ref="F25:L25"/>
    <mergeCell ref="F29:L29"/>
    <mergeCell ref="F30:L30"/>
    <mergeCell ref="F31:L31"/>
    <mergeCell ref="F32:L32"/>
    <mergeCell ref="F33:L33"/>
  </mergeCells>
  <hyperlinks>
    <hyperlink ref="F32" r:id="rId1" xr:uid="{7D096A54-D5F0-4308-BDDF-01D47BC3D5EC}"/>
  </hyperlinks>
  <pageMargins left="0.70866141732283472" right="0.70866141732283472" top="0.78740157480314965" bottom="0.78740157480314965" header="0.31496062992125984" footer="0.31496062992125984"/>
  <pageSetup paperSize="9" scale="95" orientation="portrait" horizontalDpi="360" verticalDpi="360" r:id="rId2"/>
  <headerFooter>
    <oddFooter>&amp;R_x000D_&amp;1#&amp;"Aptos"&amp;22&amp;KFF8939 RESTRICTED</oddFooter>
  </headerFooter>
  <customProperties>
    <customPr name="_pios_id" r:id="rId3"/>
  </customPropertie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3EAC-E693-4D50-8BA7-2ABCFBE19028}">
  <sheetPr codeName="Tabelle2"/>
  <dimension ref="D1:L83"/>
  <sheetViews>
    <sheetView zoomScale="130" zoomScaleNormal="130" workbookViewId="0">
      <selection activeCell="J15" sqref="J15:K15"/>
    </sheetView>
  </sheetViews>
  <sheetFormatPr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70" t="s">
        <v>171</v>
      </c>
      <c r="F3" s="70"/>
      <c r="G3" s="70"/>
      <c r="H3" s="70"/>
      <c r="I3" s="70"/>
      <c r="J3" s="70"/>
      <c r="K3" s="70"/>
      <c r="L3" s="1"/>
    </row>
    <row r="4" spans="4:12" ht="14.5" customHeight="1" x14ac:dyDescent="0.3">
      <c r="D4" s="1"/>
      <c r="E4" s="70"/>
      <c r="F4" s="70"/>
      <c r="G4" s="70"/>
      <c r="H4" s="70"/>
      <c r="I4" s="70"/>
      <c r="J4" s="70"/>
      <c r="K4" s="70"/>
      <c r="L4" s="1"/>
    </row>
    <row r="5" spans="4:12" ht="14.5" customHeight="1" x14ac:dyDescent="0.3">
      <c r="D5" s="1"/>
      <c r="E5" s="70"/>
      <c r="F5" s="70"/>
      <c r="G5" s="70"/>
      <c r="H5" s="70"/>
      <c r="I5" s="70"/>
      <c r="J5" s="70"/>
      <c r="K5" s="70"/>
      <c r="L5" s="1"/>
    </row>
    <row r="6" spans="4:12" ht="14.5" customHeight="1" x14ac:dyDescent="0.3">
      <c r="D6" s="1"/>
      <c r="E6" s="70"/>
      <c r="F6" s="70"/>
      <c r="G6" s="70"/>
      <c r="H6" s="70"/>
      <c r="I6" s="70"/>
      <c r="J6" s="70"/>
      <c r="K6" s="70"/>
      <c r="L6" s="1"/>
    </row>
    <row r="7" spans="4:12" x14ac:dyDescent="0.3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83" t="s">
        <v>15</v>
      </c>
      <c r="G8" s="83"/>
      <c r="H8" s="83"/>
      <c r="I8" s="83"/>
      <c r="J8" s="83"/>
      <c r="K8" s="1"/>
      <c r="L8" s="1"/>
    </row>
    <row r="9" spans="4:12" ht="14.5" thickBot="1" x14ac:dyDescent="0.35">
      <c r="D9" s="1"/>
      <c r="E9" s="1"/>
      <c r="F9" s="5" t="s">
        <v>172</v>
      </c>
      <c r="G9" s="5" t="s">
        <v>173</v>
      </c>
      <c r="H9" s="6" t="s">
        <v>174</v>
      </c>
      <c r="I9" s="6" t="s">
        <v>175</v>
      </c>
      <c r="J9" s="7" t="s">
        <v>176</v>
      </c>
      <c r="K9" s="1"/>
      <c r="L9" s="1"/>
    </row>
    <row r="10" spans="4:12" ht="14.5" thickBot="1" x14ac:dyDescent="0.35">
      <c r="D10" s="1"/>
      <c r="E10" s="1"/>
      <c r="F10" s="8">
        <f>+J26</f>
        <v>-938</v>
      </c>
      <c r="G10" s="9">
        <f>+J43</f>
        <v>-524</v>
      </c>
      <c r="H10" s="9">
        <f>+J64</f>
        <v>67.160330124594964</v>
      </c>
      <c r="I10" s="10">
        <f>+J81</f>
        <v>293</v>
      </c>
      <c r="J10" s="11">
        <f>+F10+G10+H10+I10</f>
        <v>-1101.839669875405</v>
      </c>
      <c r="K10" s="1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20</v>
      </c>
      <c r="L12" s="1"/>
    </row>
    <row r="13" spans="4:12" x14ac:dyDescent="0.3">
      <c r="D13" s="1"/>
      <c r="E13" s="1"/>
      <c r="F13" s="83" t="s">
        <v>21</v>
      </c>
      <c r="G13" s="83"/>
      <c r="H13" s="83"/>
      <c r="I13" s="83"/>
      <c r="J13" s="83"/>
      <c r="K13" s="83"/>
      <c r="L13" s="1"/>
    </row>
    <row r="14" spans="4:12" ht="43" customHeight="1" thickBot="1" x14ac:dyDescent="0.35">
      <c r="D14" s="1"/>
      <c r="E14" s="13" t="s">
        <v>22</v>
      </c>
      <c r="F14" s="14" t="s">
        <v>177</v>
      </c>
      <c r="G14" s="14" t="s">
        <v>157</v>
      </c>
      <c r="H14" s="86" t="s">
        <v>178</v>
      </c>
      <c r="I14" s="86"/>
      <c r="J14" s="86" t="s">
        <v>179</v>
      </c>
      <c r="K14" s="87"/>
      <c r="L14" s="1"/>
    </row>
    <row r="15" spans="4:12" x14ac:dyDescent="0.3">
      <c r="D15" s="1"/>
      <c r="E15" s="15" t="s">
        <v>26</v>
      </c>
      <c r="F15" s="16">
        <v>1.1030599999999999</v>
      </c>
      <c r="G15" s="17">
        <v>1.205821</v>
      </c>
      <c r="H15" s="88">
        <f t="shared" ref="H15:H24" si="0">+G15/F15-1</f>
        <v>9.315993690279778E-2</v>
      </c>
      <c r="I15" s="89"/>
      <c r="J15" s="90">
        <v>-410</v>
      </c>
      <c r="K15" s="91"/>
      <c r="L15" s="1"/>
    </row>
    <row r="16" spans="4:12" x14ac:dyDescent="0.3">
      <c r="D16" s="1"/>
      <c r="E16" s="18" t="s">
        <v>28</v>
      </c>
      <c r="F16" s="19">
        <v>7.70526</v>
      </c>
      <c r="G16" s="20">
        <v>7.8129799999999996</v>
      </c>
      <c r="H16" s="79">
        <f t="shared" si="0"/>
        <v>1.398006037434163E-2</v>
      </c>
      <c r="I16" s="80"/>
      <c r="J16" s="81">
        <v>-14</v>
      </c>
      <c r="K16" s="82"/>
      <c r="L16" s="1"/>
    </row>
    <row r="17" spans="4:12" x14ac:dyDescent="0.3">
      <c r="D17" s="1"/>
      <c r="E17" s="18" t="s">
        <v>27</v>
      </c>
      <c r="F17" s="19">
        <v>4.8664820000000004</v>
      </c>
      <c r="G17" s="20">
        <v>6.588635</v>
      </c>
      <c r="H17" s="79">
        <f>+G17/F17-1</f>
        <v>0.35388048286215779</v>
      </c>
      <c r="I17" s="80"/>
      <c r="J17" s="81">
        <v>-201</v>
      </c>
      <c r="K17" s="82"/>
      <c r="L17" s="1"/>
    </row>
    <row r="18" spans="4:12" x14ac:dyDescent="0.3">
      <c r="D18" s="1"/>
      <c r="E18" s="18" t="s">
        <v>29</v>
      </c>
      <c r="F18" s="19">
        <v>120.14225</v>
      </c>
      <c r="G18" s="20">
        <v>127.71174999999999</v>
      </c>
      <c r="H18" s="79">
        <f t="shared" si="0"/>
        <v>6.300448010587445E-2</v>
      </c>
      <c r="I18" s="80"/>
      <c r="J18" s="81">
        <v>-33</v>
      </c>
      <c r="K18" s="82"/>
      <c r="L18" s="1"/>
    </row>
    <row r="19" spans="4:12" x14ac:dyDescent="0.3">
      <c r="D19" s="1"/>
      <c r="E19" s="18" t="s">
        <v>30</v>
      </c>
      <c r="F19" s="19">
        <v>1.4786280000000001</v>
      </c>
      <c r="G19" s="20">
        <v>1.527331</v>
      </c>
      <c r="H19" s="79">
        <f t="shared" si="0"/>
        <v>3.2937966817887965E-2</v>
      </c>
      <c r="I19" s="80"/>
      <c r="J19" s="81">
        <v>-12</v>
      </c>
      <c r="K19" s="82"/>
      <c r="L19" s="1"/>
    </row>
    <row r="20" spans="4:12" x14ac:dyDescent="0.3">
      <c r="D20" s="1"/>
      <c r="E20" s="18" t="s">
        <v>32</v>
      </c>
      <c r="F20" s="19">
        <v>0.86072300000000002</v>
      </c>
      <c r="G20" s="20">
        <v>0.87466900000000003</v>
      </c>
      <c r="H20" s="79">
        <f t="shared" si="0"/>
        <v>1.620265753325989E-2</v>
      </c>
      <c r="I20" s="80"/>
      <c r="J20" s="81">
        <v>-3</v>
      </c>
      <c r="K20" s="82"/>
      <c r="L20" s="1"/>
    </row>
    <row r="21" spans="4:12" x14ac:dyDescent="0.3">
      <c r="D21" s="1"/>
      <c r="E21" s="18" t="s">
        <v>31</v>
      </c>
      <c r="F21" s="19">
        <v>21.819330000000001</v>
      </c>
      <c r="G21" s="20">
        <v>24.526319999999998</v>
      </c>
      <c r="H21" s="79">
        <f t="shared" si="0"/>
        <v>0.12406384614009669</v>
      </c>
      <c r="I21" s="80"/>
      <c r="J21" s="81">
        <v>-25</v>
      </c>
      <c r="K21" s="82"/>
      <c r="L21" s="1"/>
    </row>
    <row r="22" spans="4:12" x14ac:dyDescent="0.3">
      <c r="D22" s="1"/>
      <c r="E22" s="18" t="s">
        <v>33</v>
      </c>
      <c r="F22" s="19">
        <v>72.961100000000002</v>
      </c>
      <c r="G22" s="20">
        <v>89.729140000000001</v>
      </c>
      <c r="H22" s="79">
        <f t="shared" si="0"/>
        <v>0.22982164468463329</v>
      </c>
      <c r="I22" s="80"/>
      <c r="J22" s="81">
        <v>-62</v>
      </c>
      <c r="K22" s="82"/>
      <c r="L22" s="1"/>
    </row>
    <row r="23" spans="4:12" x14ac:dyDescent="0.3">
      <c r="D23" s="1"/>
      <c r="E23" s="18" t="s">
        <v>65</v>
      </c>
      <c r="F23" s="19">
        <v>6.7265949999999997</v>
      </c>
      <c r="G23" s="20">
        <v>8.8962389999999996</v>
      </c>
      <c r="H23" s="79">
        <f t="shared" si="0"/>
        <v>0.32254714309394283</v>
      </c>
      <c r="I23" s="80"/>
      <c r="J23" s="81">
        <v>-50</v>
      </c>
      <c r="K23" s="82"/>
      <c r="L23" s="1"/>
    </row>
    <row r="24" spans="4:12" x14ac:dyDescent="0.3">
      <c r="D24" s="1"/>
      <c r="E24" s="18" t="s">
        <v>34</v>
      </c>
      <c r="F24" s="19">
        <v>1.67113</v>
      </c>
      <c r="G24" s="20">
        <v>1.56054</v>
      </c>
      <c r="H24" s="79">
        <f t="shared" si="0"/>
        <v>-6.6176778586944152E-2</v>
      </c>
      <c r="I24" s="80"/>
      <c r="J24" s="81">
        <v>13</v>
      </c>
      <c r="K24" s="82"/>
      <c r="L24" s="1"/>
    </row>
    <row r="25" spans="4:12" ht="14.5" thickBot="1" x14ac:dyDescent="0.35">
      <c r="D25" s="1"/>
      <c r="E25" s="21" t="s">
        <v>36</v>
      </c>
      <c r="F25" s="22"/>
      <c r="G25" s="23"/>
      <c r="H25" s="71"/>
      <c r="I25" s="72"/>
      <c r="J25" s="73">
        <f>+J26-J24-J23-J22-J21-J20-J19-J18-J17-J16-J15</f>
        <v>-141</v>
      </c>
      <c r="K25" s="74"/>
      <c r="L25" s="1"/>
    </row>
    <row r="26" spans="4:12" s="28" customFormat="1" ht="21.65" customHeight="1" thickTop="1" thickBot="1" x14ac:dyDescent="0.4">
      <c r="D26" s="24"/>
      <c r="E26" s="25" t="s">
        <v>37</v>
      </c>
      <c r="F26" s="26"/>
      <c r="G26" s="27"/>
      <c r="H26" s="75"/>
      <c r="I26" s="76"/>
      <c r="J26" s="77">
        <v>-938</v>
      </c>
      <c r="K26" s="78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38</v>
      </c>
      <c r="L29" s="1"/>
    </row>
    <row r="30" spans="4:12" x14ac:dyDescent="0.3">
      <c r="D30" s="1"/>
      <c r="E30" s="1"/>
      <c r="F30" s="83" t="s">
        <v>39</v>
      </c>
      <c r="G30" s="83"/>
      <c r="H30" s="83"/>
      <c r="I30" s="83"/>
      <c r="J30" s="83"/>
      <c r="K30" s="83"/>
      <c r="L30" s="1"/>
    </row>
    <row r="31" spans="4:12" ht="43" customHeight="1" thickBot="1" x14ac:dyDescent="0.35">
      <c r="D31" s="1"/>
      <c r="E31" s="13" t="s">
        <v>22</v>
      </c>
      <c r="F31" s="14" t="s">
        <v>180</v>
      </c>
      <c r="G31" s="14" t="s">
        <v>161</v>
      </c>
      <c r="H31" s="86" t="s">
        <v>181</v>
      </c>
      <c r="I31" s="86"/>
      <c r="J31" s="86" t="s">
        <v>182</v>
      </c>
      <c r="K31" s="87"/>
      <c r="L31" s="1"/>
    </row>
    <row r="32" spans="4:12" x14ac:dyDescent="0.3">
      <c r="D32" s="1"/>
      <c r="E32" s="15" t="s">
        <v>26</v>
      </c>
      <c r="F32" s="16">
        <v>1.100322</v>
      </c>
      <c r="G32" s="17">
        <v>1.2044649999999999</v>
      </c>
      <c r="H32" s="88">
        <f>+G32/F32-1</f>
        <v>9.4647748568146284E-2</v>
      </c>
      <c r="I32" s="89"/>
      <c r="J32" s="90">
        <v>-355</v>
      </c>
      <c r="K32" s="91"/>
      <c r="L32" s="30"/>
    </row>
    <row r="33" spans="4:12" x14ac:dyDescent="0.3">
      <c r="D33" s="1"/>
      <c r="E33" s="18" t="s">
        <v>28</v>
      </c>
      <c r="F33" s="19">
        <v>7.8103100000000003</v>
      </c>
      <c r="G33" s="20">
        <v>7.7830500000000002</v>
      </c>
      <c r="H33" s="79">
        <f t="shared" ref="H33:H41" si="1">+G33/F33-1</f>
        <v>-3.4902583892316708E-3</v>
      </c>
      <c r="I33" s="80"/>
      <c r="J33" s="81">
        <v>3</v>
      </c>
      <c r="K33" s="82"/>
      <c r="L33" s="30"/>
    </row>
    <row r="34" spans="4:12" x14ac:dyDescent="0.3">
      <c r="D34" s="1"/>
      <c r="E34" s="18" t="s">
        <v>27</v>
      </c>
      <c r="F34" s="19">
        <v>5.8941650000000001</v>
      </c>
      <c r="G34" s="20">
        <v>6.3923649999999999</v>
      </c>
      <c r="H34" s="79">
        <f t="shared" si="1"/>
        <v>8.4524271037543119E-2</v>
      </c>
      <c r="I34" s="80"/>
      <c r="J34" s="81">
        <v>-37</v>
      </c>
      <c r="K34" s="82"/>
      <c r="L34" s="30"/>
    </row>
    <row r="35" spans="4:12" x14ac:dyDescent="0.3">
      <c r="D35" s="1"/>
      <c r="E35" s="18" t="s">
        <v>29</v>
      </c>
      <c r="F35" s="19">
        <v>118.31079</v>
      </c>
      <c r="G35" s="20">
        <v>131.83834999999999</v>
      </c>
      <c r="H35" s="79">
        <f t="shared" si="1"/>
        <v>0.1143391908717708</v>
      </c>
      <c r="I35" s="80"/>
      <c r="J35" s="81">
        <v>-54</v>
      </c>
      <c r="K35" s="82"/>
      <c r="L35" s="30"/>
    </row>
    <row r="36" spans="4:12" x14ac:dyDescent="0.3">
      <c r="D36" s="1"/>
      <c r="E36" s="18" t="s">
        <v>30</v>
      </c>
      <c r="F36" s="19">
        <v>1.5259959999999999</v>
      </c>
      <c r="G36" s="20">
        <v>1.4802519999999999</v>
      </c>
      <c r="H36" s="79">
        <f t="shared" si="1"/>
        <v>-2.9976487487516357E-2</v>
      </c>
      <c r="I36" s="80"/>
      <c r="J36" s="81">
        <v>14</v>
      </c>
      <c r="K36" s="82"/>
      <c r="L36" s="30"/>
    </row>
    <row r="37" spans="4:12" x14ac:dyDescent="0.3">
      <c r="D37" s="1"/>
      <c r="E37" s="18" t="s">
        <v>32</v>
      </c>
      <c r="F37" s="19">
        <v>0.88625699999999996</v>
      </c>
      <c r="G37" s="20">
        <v>0.86164799999999997</v>
      </c>
      <c r="H37" s="79">
        <f t="shared" si="1"/>
        <v>-2.7767340624672121E-2</v>
      </c>
      <c r="I37" s="80"/>
      <c r="J37" s="81">
        <v>8</v>
      </c>
      <c r="K37" s="82"/>
      <c r="L37" s="30"/>
    </row>
    <row r="38" spans="4:12" x14ac:dyDescent="0.3">
      <c r="D38" s="1"/>
      <c r="E38" s="18" t="s">
        <v>31</v>
      </c>
      <c r="F38" s="19">
        <v>25.649260000000002</v>
      </c>
      <c r="G38" s="20">
        <v>24.12914</v>
      </c>
      <c r="H38" s="79">
        <f t="shared" si="1"/>
        <v>-5.9265647429984414E-2</v>
      </c>
      <c r="I38" s="80"/>
      <c r="J38" s="81">
        <v>14</v>
      </c>
      <c r="K38" s="82"/>
      <c r="L38" s="30"/>
    </row>
    <row r="39" spans="4:12" x14ac:dyDescent="0.3">
      <c r="D39" s="1"/>
      <c r="E39" s="18" t="s">
        <v>33</v>
      </c>
      <c r="F39" s="19">
        <v>79.715879999999999</v>
      </c>
      <c r="G39" s="20">
        <v>89.430999999999997</v>
      </c>
      <c r="H39" s="79">
        <f t="shared" si="1"/>
        <v>0.12187182779641903</v>
      </c>
      <c r="I39" s="80"/>
      <c r="J39" s="81">
        <v>-31</v>
      </c>
      <c r="K39" s="82"/>
      <c r="L39" s="30"/>
    </row>
    <row r="40" spans="4:12" x14ac:dyDescent="0.3">
      <c r="D40" s="1"/>
      <c r="E40" s="18" t="s">
        <v>65</v>
      </c>
      <c r="F40" s="19">
        <v>7.5515410000000003</v>
      </c>
      <c r="G40" s="20">
        <v>10.093883999999999</v>
      </c>
      <c r="H40" s="79">
        <f t="shared" si="1"/>
        <v>0.33666545675909054</v>
      </c>
      <c r="I40" s="80"/>
      <c r="J40" s="81">
        <v>-26</v>
      </c>
      <c r="K40" s="82"/>
      <c r="L40" s="30"/>
    </row>
    <row r="41" spans="4:12" x14ac:dyDescent="0.3">
      <c r="D41" s="1"/>
      <c r="E41" s="18" t="s">
        <v>34</v>
      </c>
      <c r="F41" s="19">
        <v>1.67855</v>
      </c>
      <c r="G41" s="20">
        <v>1.5642</v>
      </c>
      <c r="H41" s="79">
        <f t="shared" si="1"/>
        <v>-6.8124273926901124E-2</v>
      </c>
      <c r="I41" s="80"/>
      <c r="J41" s="81">
        <v>14</v>
      </c>
      <c r="K41" s="82"/>
      <c r="L41" s="30"/>
    </row>
    <row r="42" spans="4:12" ht="14.5" thickBot="1" x14ac:dyDescent="0.35">
      <c r="D42" s="1"/>
      <c r="E42" s="21" t="s">
        <v>36</v>
      </c>
      <c r="F42" s="22"/>
      <c r="G42" s="23"/>
      <c r="H42" s="71"/>
      <c r="I42" s="72"/>
      <c r="J42" s="92">
        <f>+J43-(+J32+J33+J34+J35+J36+J37+J38+J40+J39+J41)</f>
        <v>-74</v>
      </c>
      <c r="K42" s="93"/>
      <c r="L42" s="30"/>
    </row>
    <row r="43" spans="4:12" s="28" customFormat="1" ht="19.5" customHeight="1" thickTop="1" thickBot="1" x14ac:dyDescent="0.4">
      <c r="D43" s="24"/>
      <c r="E43" s="25" t="s">
        <v>37</v>
      </c>
      <c r="F43" s="26"/>
      <c r="G43" s="31"/>
      <c r="H43" s="75"/>
      <c r="I43" s="76"/>
      <c r="J43" s="77">
        <v>-524</v>
      </c>
      <c r="K43" s="78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43</v>
      </c>
      <c r="L50" s="1"/>
    </row>
    <row r="51" spans="4:12" x14ac:dyDescent="0.3">
      <c r="D51" s="1"/>
      <c r="E51" s="1"/>
      <c r="F51" s="83" t="s">
        <v>44</v>
      </c>
      <c r="G51" s="83"/>
      <c r="H51" s="83"/>
      <c r="I51" s="83"/>
      <c r="J51" s="83"/>
      <c r="K51" s="83"/>
      <c r="L51" s="1"/>
    </row>
    <row r="52" spans="4:12" ht="43" customHeight="1" thickBot="1" x14ac:dyDescent="0.35">
      <c r="D52" s="1"/>
      <c r="E52" s="13" t="s">
        <v>22</v>
      </c>
      <c r="F52" s="14" t="s">
        <v>183</v>
      </c>
      <c r="G52" s="14" t="s">
        <v>164</v>
      </c>
      <c r="H52" s="86" t="s">
        <v>184</v>
      </c>
      <c r="I52" s="86"/>
      <c r="J52" s="86" t="s">
        <v>185</v>
      </c>
      <c r="K52" s="87"/>
      <c r="L52" s="1"/>
    </row>
    <row r="53" spans="4:12" x14ac:dyDescent="0.3">
      <c r="D53" s="1"/>
      <c r="E53" s="15" t="s">
        <v>26</v>
      </c>
      <c r="F53" s="16">
        <v>1.1677029999999999</v>
      </c>
      <c r="G53" s="17">
        <v>1.1599999999999999</v>
      </c>
      <c r="H53" s="88">
        <f>+G53/F53-1</f>
        <v>-6.5967116638392387E-3</v>
      </c>
      <c r="I53" s="89"/>
      <c r="J53" s="81">
        <v>20</v>
      </c>
      <c r="K53" s="82"/>
      <c r="L53" s="1"/>
    </row>
    <row r="54" spans="4:12" x14ac:dyDescent="0.3">
      <c r="D54" s="1"/>
      <c r="E54" s="18" t="s">
        <v>28</v>
      </c>
      <c r="F54" s="19">
        <v>8.0834899999999994</v>
      </c>
      <c r="G54" s="20">
        <v>7.49</v>
      </c>
      <c r="H54" s="79">
        <f>+G54/F54-1</f>
        <v>-7.3420020313008316E-2</v>
      </c>
      <c r="I54" s="80"/>
      <c r="J54" s="81">
        <v>55</v>
      </c>
      <c r="K54" s="82"/>
      <c r="L54" s="1"/>
    </row>
    <row r="55" spans="4:12" x14ac:dyDescent="0.3">
      <c r="D55" s="1"/>
      <c r="E55" s="18" t="s">
        <v>27</v>
      </c>
      <c r="F55" s="19">
        <v>6.2691699999999999</v>
      </c>
      <c r="G55" s="20">
        <v>6.26</v>
      </c>
      <c r="H55" s="79">
        <f>+G55/F55-1</f>
        <v>-1.4627135649536438E-3</v>
      </c>
      <c r="I55" s="80"/>
      <c r="J55" s="81">
        <v>2</v>
      </c>
      <c r="K55" s="82"/>
      <c r="L55" s="1"/>
    </row>
    <row r="56" spans="4:12" x14ac:dyDescent="0.3">
      <c r="D56" s="1"/>
      <c r="E56" s="18" t="s">
        <v>29</v>
      </c>
      <c r="F56" s="19">
        <v>123.9721</v>
      </c>
      <c r="G56" s="20">
        <v>129.69999999999999</v>
      </c>
      <c r="H56" s="79">
        <f t="shared" ref="H56:H62" si="2">+G56/F56-1</f>
        <v>4.6203137641453118E-2</v>
      </c>
      <c r="I56" s="80"/>
      <c r="J56" s="81">
        <v>-22</v>
      </c>
      <c r="K56" s="82"/>
      <c r="L56" s="1"/>
    </row>
    <row r="57" spans="4:12" x14ac:dyDescent="0.3">
      <c r="D57" s="1"/>
      <c r="E57" s="18" t="s">
        <v>30</v>
      </c>
      <c r="F57" s="19">
        <v>1.55636</v>
      </c>
      <c r="G57" s="20">
        <v>1.48</v>
      </c>
      <c r="H57" s="79">
        <f t="shared" si="2"/>
        <v>-4.9063198745791459E-2</v>
      </c>
      <c r="I57" s="80"/>
      <c r="J57" s="81">
        <v>12</v>
      </c>
      <c r="K57" s="82"/>
      <c r="L57" s="1"/>
    </row>
    <row r="58" spans="4:12" x14ac:dyDescent="0.3">
      <c r="D58" s="1"/>
      <c r="E58" s="18" t="s">
        <v>32</v>
      </c>
      <c r="F58" s="19">
        <v>0.90493199999999996</v>
      </c>
      <c r="G58" s="20">
        <v>0.86</v>
      </c>
      <c r="H58" s="79">
        <f t="shared" si="2"/>
        <v>-4.9652349568807375E-2</v>
      </c>
      <c r="I58" s="80"/>
      <c r="J58" s="81">
        <v>10</v>
      </c>
      <c r="K58" s="82"/>
      <c r="L58" s="1"/>
    </row>
    <row r="59" spans="4:12" x14ac:dyDescent="0.3">
      <c r="D59" s="1"/>
      <c r="E59" s="18" t="s">
        <v>31</v>
      </c>
      <c r="F59" s="19">
        <v>25.812439999999999</v>
      </c>
      <c r="G59" s="20">
        <v>23.76</v>
      </c>
      <c r="H59" s="79">
        <f t="shared" si="2"/>
        <v>-7.9513598869382252E-2</v>
      </c>
      <c r="I59" s="80"/>
      <c r="J59" s="81">
        <v>15</v>
      </c>
      <c r="K59" s="82"/>
      <c r="L59" s="1"/>
    </row>
    <row r="60" spans="4:12" x14ac:dyDescent="0.3">
      <c r="D60" s="1"/>
      <c r="E60" s="18" t="s">
        <v>33</v>
      </c>
      <c r="F60" s="19">
        <v>85.899159999999995</v>
      </c>
      <c r="G60" s="20">
        <v>84.32</v>
      </c>
      <c r="H60" s="79">
        <f t="shared" si="2"/>
        <v>-1.8383881751579456E-2</v>
      </c>
      <c r="I60" s="80"/>
      <c r="J60" s="81">
        <v>3</v>
      </c>
      <c r="K60" s="82"/>
      <c r="L60" s="1"/>
    </row>
    <row r="61" spans="4:12" x14ac:dyDescent="0.3">
      <c r="D61" s="1"/>
      <c r="E61" s="18" t="s">
        <v>65</v>
      </c>
      <c r="F61" s="19">
        <v>8.4056219999999993</v>
      </c>
      <c r="G61" s="20">
        <v>10.3</v>
      </c>
      <c r="H61" s="79">
        <f t="shared" si="2"/>
        <v>0.22537035331829114</v>
      </c>
      <c r="I61" s="80"/>
      <c r="J61" s="81">
        <v>-15</v>
      </c>
      <c r="K61" s="82"/>
      <c r="L61" s="1"/>
    </row>
    <row r="62" spans="4:12" x14ac:dyDescent="0.3">
      <c r="D62" s="1"/>
      <c r="E62" s="18" t="s">
        <v>34</v>
      </c>
      <c r="F62" s="19">
        <v>1.6341600000000001</v>
      </c>
      <c r="G62" s="20">
        <v>1.61</v>
      </c>
      <c r="H62" s="79">
        <f t="shared" si="2"/>
        <v>-1.4784354041219916E-2</v>
      </c>
      <c r="I62" s="80"/>
      <c r="J62" s="81">
        <f>IF($K$50="FY",IFERROR(H62*(VLOOKUP(E62,'Sensitivity Impact 2021'!$B$2:$C$68,2,FALSE))*-100,0),IF($K$50="Q1",IFERROR(H62*(VLOOKUP(E62,'Sensitivity Impact 2021'!$J$2:$K$68,2,FALSE))*-100,0),IF($K$50="Q2",IFERROR(H62*(VLOOKUP(E62,'Sensitivity Impact 2021'!$R$2:$S$68,2,FALSE))*-100,0),IF($K$50="Q3",IFERROR(H62*(VLOOKUP(E62,'Sensitivity Impact 2021'!$Z$2:$AA$68,2,FALSE))*-100,0),IF($K$50="Q4",IFERROR(H62*(VLOOKUP(E62,'Sensitivity Impact 2021'!$AH$2:$AI$68,2,FALSE))*-100,0),IF($K$50="Q2-Q4",IFERROR(H62*(VLOOKUP(E62,'Sensitivity Impact 2021'!$AP$2:$AQ$68,2,FALSE))*-100,0),IF($K$50="HY2",IFERROR(H62*(VLOOKUP(E62,'Sensitivity Impact 2021'!$AX$2:$AY$68,2,FALSE))*-100,0))))))))</f>
        <v>2.160330124594958</v>
      </c>
      <c r="K62" s="82"/>
      <c r="L62" s="1"/>
    </row>
    <row r="63" spans="4:12" ht="14.5" thickBot="1" x14ac:dyDescent="0.35">
      <c r="D63" s="1"/>
      <c r="E63" s="21" t="s">
        <v>36</v>
      </c>
      <c r="F63" s="22"/>
      <c r="G63" s="23"/>
      <c r="H63" s="71"/>
      <c r="I63" s="72"/>
      <c r="J63" s="73">
        <v>-15</v>
      </c>
      <c r="K63" s="74"/>
      <c r="L63" s="1"/>
    </row>
    <row r="64" spans="4:12" s="28" customFormat="1" ht="19" customHeight="1" thickTop="1" thickBot="1" x14ac:dyDescent="0.4">
      <c r="D64" s="24"/>
      <c r="E64" s="25" t="s">
        <v>37</v>
      </c>
      <c r="F64" s="26"/>
      <c r="G64" s="31"/>
      <c r="H64" s="75"/>
      <c r="I64" s="76"/>
      <c r="J64" s="77">
        <f>SUM(J53:K63)</f>
        <v>67.160330124594964</v>
      </c>
      <c r="K64" s="78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49</v>
      </c>
      <c r="L67" s="1"/>
    </row>
    <row r="68" spans="4:12" x14ac:dyDescent="0.3">
      <c r="D68" s="1"/>
      <c r="E68" s="1"/>
      <c r="F68" s="83" t="s">
        <v>50</v>
      </c>
      <c r="G68" s="83"/>
      <c r="H68" s="83"/>
      <c r="I68" s="83"/>
      <c r="J68" s="83"/>
      <c r="K68" s="83"/>
      <c r="L68" s="1"/>
    </row>
    <row r="69" spans="4:12" ht="43" customHeight="1" thickBot="1" x14ac:dyDescent="0.35">
      <c r="D69" s="1"/>
      <c r="E69" s="13" t="s">
        <v>22</v>
      </c>
      <c r="F69" s="14" t="s">
        <v>186</v>
      </c>
      <c r="G69" s="29" t="s">
        <v>187</v>
      </c>
      <c r="H69" s="84" t="s">
        <v>188</v>
      </c>
      <c r="I69" s="85"/>
      <c r="J69" s="84" t="s">
        <v>189</v>
      </c>
      <c r="K69" s="98"/>
      <c r="L69" s="1"/>
    </row>
    <row r="70" spans="4:12" x14ac:dyDescent="0.3">
      <c r="D70" s="1"/>
      <c r="E70" s="15" t="s">
        <v>26</v>
      </c>
      <c r="F70" s="16">
        <v>1.19215</v>
      </c>
      <c r="G70" s="17">
        <v>1.1419999999999999</v>
      </c>
      <c r="H70" s="88">
        <f>+G70/F70-1</f>
        <v>-4.2066854003271481E-2</v>
      </c>
      <c r="I70" s="89"/>
      <c r="J70" s="90">
        <v>139</v>
      </c>
      <c r="K70" s="91"/>
      <c r="L70" s="30"/>
    </row>
    <row r="71" spans="4:12" x14ac:dyDescent="0.3">
      <c r="D71" s="1"/>
      <c r="E71" s="18" t="s">
        <v>28</v>
      </c>
      <c r="F71" s="19">
        <v>7.8851100000000001</v>
      </c>
      <c r="G71" s="20">
        <v>7.3170298489361052</v>
      </c>
      <c r="H71" s="79">
        <f>+G71/F71-1</f>
        <v>-7.204467040585294E-2</v>
      </c>
      <c r="I71" s="80"/>
      <c r="J71" s="81">
        <v>57</v>
      </c>
      <c r="K71" s="82"/>
      <c r="L71" s="30"/>
    </row>
    <row r="72" spans="4:12" x14ac:dyDescent="0.3">
      <c r="D72" s="1"/>
      <c r="E72" s="18" t="s">
        <v>27</v>
      </c>
      <c r="F72" s="19">
        <v>6.4372569999999998</v>
      </c>
      <c r="G72" s="20">
        <v>6.3789961776875534</v>
      </c>
      <c r="H72" s="79">
        <f>+G72/F72-1</f>
        <v>-9.0505664621509663E-3</v>
      </c>
      <c r="I72" s="80"/>
      <c r="J72" s="81">
        <v>15</v>
      </c>
      <c r="K72" s="82"/>
      <c r="L72" s="30"/>
    </row>
    <row r="73" spans="4:12" x14ac:dyDescent="0.3">
      <c r="D73" s="1"/>
      <c r="E73" s="18" t="s">
        <v>29</v>
      </c>
      <c r="F73" s="19">
        <v>124.58237</v>
      </c>
      <c r="G73" s="20">
        <v>129.91121711469538</v>
      </c>
      <c r="H73" s="79">
        <f t="shared" ref="H73:H79" si="3">+G73/F73-1</f>
        <v>4.2773685511805493E-2</v>
      </c>
      <c r="I73" s="80"/>
      <c r="J73" s="81">
        <v>-22</v>
      </c>
      <c r="K73" s="82"/>
      <c r="L73" s="30"/>
    </row>
    <row r="74" spans="4:12" x14ac:dyDescent="0.3">
      <c r="D74" s="1"/>
      <c r="E74" s="18" t="s">
        <v>30</v>
      </c>
      <c r="F74" s="19">
        <v>1.554635</v>
      </c>
      <c r="G74" s="20">
        <v>1.4419997130661628</v>
      </c>
      <c r="H74" s="79">
        <f t="shared" si="3"/>
        <v>-7.2451274372336338E-2</v>
      </c>
      <c r="I74" s="80"/>
      <c r="J74" s="81">
        <v>21</v>
      </c>
      <c r="K74" s="82"/>
      <c r="L74" s="30"/>
    </row>
    <row r="75" spans="4:12" x14ac:dyDescent="0.3">
      <c r="D75" s="1"/>
      <c r="E75" s="18" t="s">
        <v>32</v>
      </c>
      <c r="F75" s="19">
        <v>0.90348399999999995</v>
      </c>
      <c r="G75" s="20">
        <v>0.84804311245487352</v>
      </c>
      <c r="H75" s="79">
        <f t="shared" si="3"/>
        <v>-6.1363441461195101E-2</v>
      </c>
      <c r="I75" s="80"/>
      <c r="J75" s="81">
        <v>15</v>
      </c>
      <c r="K75" s="82"/>
      <c r="L75" s="30"/>
    </row>
    <row r="76" spans="4:12" x14ac:dyDescent="0.3">
      <c r="D76" s="1"/>
      <c r="E76" s="18" t="s">
        <v>31</v>
      </c>
      <c r="F76" s="19">
        <v>24.532820000000001</v>
      </c>
      <c r="G76" s="20">
        <v>23.738341073404335</v>
      </c>
      <c r="H76" s="79">
        <f t="shared" si="3"/>
        <v>-3.2384329506174425E-2</v>
      </c>
      <c r="I76" s="80"/>
      <c r="J76" s="81">
        <v>8</v>
      </c>
      <c r="K76" s="82"/>
      <c r="L76" s="30"/>
    </row>
    <row r="77" spans="4:12" x14ac:dyDescent="0.3">
      <c r="D77" s="1"/>
      <c r="E77" s="18" t="s">
        <v>33</v>
      </c>
      <c r="F77" s="19">
        <v>90.893289999999993</v>
      </c>
      <c r="G77" s="20">
        <v>83.105384439703059</v>
      </c>
      <c r="H77" s="79">
        <f t="shared" si="3"/>
        <v>-8.5681853526227703E-2</v>
      </c>
      <c r="I77" s="80"/>
      <c r="J77" s="81">
        <v>21</v>
      </c>
      <c r="K77" s="82"/>
      <c r="L77" s="30"/>
    </row>
    <row r="78" spans="4:12" x14ac:dyDescent="0.3">
      <c r="D78" s="1"/>
      <c r="E78" s="18" t="s">
        <v>65</v>
      </c>
      <c r="F78" s="19">
        <v>9.3897429999999993</v>
      </c>
      <c r="G78" s="20">
        <v>12.260589082170105</v>
      </c>
      <c r="H78" s="79">
        <f t="shared" si="3"/>
        <v>0.30574277508661374</v>
      </c>
      <c r="I78" s="80"/>
      <c r="J78" s="81">
        <v>-19</v>
      </c>
      <c r="K78" s="82"/>
      <c r="L78" s="30"/>
    </row>
    <row r="79" spans="4:12" x14ac:dyDescent="0.3">
      <c r="D79" s="1"/>
      <c r="E79" s="18" t="s">
        <v>34</v>
      </c>
      <c r="F79" s="19">
        <v>1.63201</v>
      </c>
      <c r="G79" s="20">
        <v>1.5680532262098361</v>
      </c>
      <c r="H79" s="79">
        <f t="shared" si="3"/>
        <v>-3.918895949789758E-2</v>
      </c>
      <c r="I79" s="80"/>
      <c r="J79" s="81">
        <v>13</v>
      </c>
      <c r="K79" s="82"/>
      <c r="L79" s="30"/>
    </row>
    <row r="80" spans="4:12" ht="14.5" thickBot="1" x14ac:dyDescent="0.35">
      <c r="D80" s="1"/>
      <c r="E80" s="21" t="s">
        <v>36</v>
      </c>
      <c r="F80" s="22"/>
      <c r="G80" s="33"/>
      <c r="H80" s="71"/>
      <c r="I80" s="72"/>
      <c r="J80" s="73">
        <f>+J81-J70-J71-J72-J73-J74-J75-J76-J77-J78-J79</f>
        <v>45</v>
      </c>
      <c r="K80" s="74"/>
      <c r="L80" s="30"/>
    </row>
    <row r="81" spans="4:12" s="28" customFormat="1" ht="19" customHeight="1" thickTop="1" thickBot="1" x14ac:dyDescent="0.4">
      <c r="D81" s="24"/>
      <c r="E81" s="25" t="s">
        <v>37</v>
      </c>
      <c r="F81" s="26"/>
      <c r="G81" s="31"/>
      <c r="H81" s="75"/>
      <c r="I81" s="76"/>
      <c r="J81" s="77">
        <v>293</v>
      </c>
      <c r="K81" s="78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formatCells="0" formatColumns="0" formatRows="0" insertColumns="0" insertRows="0" insertHyperlinks="0" deleteColumns="0" deleteRows="0" sort="0" autoFilter="0" pivotTables="0"/>
  <mergeCells count="110"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</mergeCells>
  <pageMargins left="0.7" right="0.7" top="0.78740157499999996" bottom="0.78740157499999996" header="0.3" footer="0.3"/>
  <pageSetup paperSize="9" orientation="portrait" r:id="rId1"/>
  <headerFooter>
    <oddFooter>&amp;R_x000D_&amp;1#&amp;"Aptos"&amp;22&amp;KFF8939 RESTRICTED</oddFooter>
  </headerFooter>
  <customProperties>
    <customPr name="_pios_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1EE39-114A-4353-87F6-71BC818CDB7D}">
  <sheetPr codeName="Tabelle3"/>
  <dimension ref="D10"/>
  <sheetViews>
    <sheetView workbookViewId="0">
      <selection activeCell="A3" sqref="A3:E17"/>
    </sheetView>
  </sheetViews>
  <sheetFormatPr defaultColWidth="11.453125" defaultRowHeight="14.5" x14ac:dyDescent="0.35"/>
  <cols>
    <col min="1" max="16384" width="11.453125" style="34"/>
  </cols>
  <sheetData>
    <row r="10" spans="4:4" x14ac:dyDescent="0.35">
      <c r="D10" s="53"/>
    </row>
  </sheetData>
  <sheetProtection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pageSetup paperSize="9" orientation="portrait" r:id="rId1"/>
  <headerFooter>
    <oddFooter>&amp;R_x000D_&amp;1#&amp;"Aptos"&amp;22&amp;KFF8939 RESTRICTED</oddFooter>
  </headerFooter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8E093-9367-4E1E-9110-386406A2CC08}">
  <sheetPr codeName="Tabelle4"/>
  <dimension ref="A1:BC68"/>
  <sheetViews>
    <sheetView workbookViewId="0">
      <selection activeCell="M10" sqref="M10"/>
    </sheetView>
  </sheetViews>
  <sheetFormatPr defaultColWidth="11.453125" defaultRowHeight="14.5" x14ac:dyDescent="0.35"/>
  <cols>
    <col min="3" max="3" width="11.453125" style="39"/>
    <col min="7" max="7" width="11.453125" style="39"/>
    <col min="11" max="11" width="11.453125" style="39"/>
    <col min="15" max="15" width="11.453125" style="39"/>
    <col min="19" max="19" width="11.453125" style="39"/>
    <col min="23" max="23" width="11.453125" style="39"/>
    <col min="27" max="27" width="11.453125" style="39"/>
    <col min="31" max="31" width="11.453125" style="39"/>
    <col min="35" max="35" width="11.453125" style="39"/>
    <col min="39" max="39" width="11.453125" style="39"/>
    <col min="43" max="43" width="11.453125" style="39"/>
    <col min="47" max="47" width="11.453125" style="39"/>
    <col min="51" max="51" width="11.453125" style="39"/>
    <col min="55" max="55" width="11.453125" style="39"/>
  </cols>
  <sheetData>
    <row r="1" spans="1:55" x14ac:dyDescent="0.35">
      <c r="A1" s="97" t="s">
        <v>190</v>
      </c>
      <c r="B1" s="97"/>
      <c r="C1" s="97"/>
      <c r="E1" s="97" t="s">
        <v>190</v>
      </c>
      <c r="F1" s="97"/>
      <c r="G1" s="97"/>
      <c r="I1" s="97" t="s">
        <v>191</v>
      </c>
      <c r="J1" s="97"/>
      <c r="K1" s="97"/>
      <c r="M1" s="97" t="s">
        <v>191</v>
      </c>
      <c r="N1" s="97"/>
      <c r="O1" s="97"/>
      <c r="Q1" s="97" t="s">
        <v>192</v>
      </c>
      <c r="R1" s="97"/>
      <c r="S1" s="97"/>
      <c r="U1" s="97" t="s">
        <v>192</v>
      </c>
      <c r="V1" s="97"/>
      <c r="W1" s="97"/>
      <c r="Y1" s="97" t="s">
        <v>193</v>
      </c>
      <c r="Z1" s="97"/>
      <c r="AA1" s="97"/>
      <c r="AC1" s="97" t="s">
        <v>193</v>
      </c>
      <c r="AD1" s="97"/>
      <c r="AE1" s="97"/>
      <c r="AG1" s="97" t="s">
        <v>194</v>
      </c>
      <c r="AH1" s="97"/>
      <c r="AI1" s="97"/>
      <c r="AK1" s="97" t="s">
        <v>194</v>
      </c>
      <c r="AL1" s="97"/>
      <c r="AM1" s="97"/>
      <c r="AO1" s="97" t="s">
        <v>195</v>
      </c>
      <c r="AP1" s="97"/>
      <c r="AQ1" s="97"/>
      <c r="AS1" s="97" t="s">
        <v>195</v>
      </c>
      <c r="AT1" s="97"/>
      <c r="AU1" s="97"/>
      <c r="AW1" s="97" t="s">
        <v>196</v>
      </c>
      <c r="AX1" s="97"/>
      <c r="AY1" s="97"/>
      <c r="BA1" s="97" t="s">
        <v>196</v>
      </c>
      <c r="BB1" s="97"/>
      <c r="BC1" s="97"/>
    </row>
    <row r="2" spans="1:55" x14ac:dyDescent="0.35">
      <c r="A2" s="35" t="s">
        <v>197</v>
      </c>
      <c r="B2" s="36" t="s">
        <v>34</v>
      </c>
      <c r="C2" s="37">
        <v>7.1009153585287406</v>
      </c>
      <c r="E2" s="38" t="s">
        <v>198</v>
      </c>
      <c r="F2" s="36" t="s">
        <v>34</v>
      </c>
      <c r="G2" s="37">
        <v>2.5880219075972817</v>
      </c>
      <c r="I2" s="35" t="s">
        <v>197</v>
      </c>
      <c r="J2" s="36" t="s">
        <v>34</v>
      </c>
      <c r="K2" s="37">
        <v>1.5041901410725913</v>
      </c>
      <c r="M2" s="38" t="s">
        <v>198</v>
      </c>
      <c r="N2" s="36" t="s">
        <v>34</v>
      </c>
      <c r="O2" s="37">
        <v>0.56768066798138184</v>
      </c>
      <c r="Q2" s="35" t="s">
        <v>197</v>
      </c>
      <c r="R2" s="36" t="s">
        <v>34</v>
      </c>
      <c r="S2" s="37">
        <v>1.9076369846965611</v>
      </c>
      <c r="U2" s="38" t="s">
        <v>198</v>
      </c>
      <c r="V2" s="36" t="s">
        <v>34</v>
      </c>
      <c r="W2" s="37">
        <v>0.86471704171931085</v>
      </c>
      <c r="Y2" s="35" t="s">
        <v>197</v>
      </c>
      <c r="Z2" s="36" t="s">
        <v>34</v>
      </c>
      <c r="AA2" s="37">
        <v>1.4612272667252091</v>
      </c>
      <c r="AC2" s="38" t="s">
        <v>198</v>
      </c>
      <c r="AD2" s="36" t="s">
        <v>34</v>
      </c>
      <c r="AE2" s="37">
        <v>0.50603244255751734</v>
      </c>
      <c r="AG2" s="35" t="s">
        <v>197</v>
      </c>
      <c r="AH2" s="36" t="s">
        <v>34</v>
      </c>
      <c r="AI2" s="37">
        <v>2.2278609660343793</v>
      </c>
      <c r="AK2" s="38" t="s">
        <v>198</v>
      </c>
      <c r="AL2" s="36" t="s">
        <v>34</v>
      </c>
      <c r="AM2" s="37">
        <v>0.64959175533907221</v>
      </c>
      <c r="AO2" s="35" t="s">
        <v>197</v>
      </c>
      <c r="AP2" s="36" t="s">
        <v>34</v>
      </c>
      <c r="AQ2" s="37">
        <v>5.5967252174561493</v>
      </c>
      <c r="AS2" s="38" t="s">
        <v>198</v>
      </c>
      <c r="AT2" s="36" t="s">
        <v>34</v>
      </c>
      <c r="AU2" s="37">
        <v>2.0203412396159006</v>
      </c>
      <c r="AW2" s="35" t="s">
        <v>197</v>
      </c>
      <c r="AX2" s="36" t="s">
        <v>34</v>
      </c>
      <c r="AY2" s="37">
        <v>3.6890882327595884</v>
      </c>
      <c r="BA2" s="38" t="s">
        <v>198</v>
      </c>
      <c r="BB2" s="36" t="s">
        <v>34</v>
      </c>
      <c r="BC2" s="37">
        <v>1.1556241978965895</v>
      </c>
    </row>
    <row r="3" spans="1:55" x14ac:dyDescent="0.35">
      <c r="A3" s="35" t="s">
        <v>197</v>
      </c>
      <c r="B3" s="36" t="s">
        <v>27</v>
      </c>
      <c r="C3" s="37">
        <v>28.965325844442066</v>
      </c>
      <c r="E3" s="38" t="s">
        <v>198</v>
      </c>
      <c r="F3" s="36" t="s">
        <v>27</v>
      </c>
      <c r="G3" s="37">
        <v>13.217685665032533</v>
      </c>
      <c r="H3" t="s">
        <v>199</v>
      </c>
      <c r="I3" s="35" t="s">
        <v>197</v>
      </c>
      <c r="J3" s="36" t="s">
        <v>27</v>
      </c>
      <c r="K3" s="37">
        <v>5.2227563813602149</v>
      </c>
      <c r="M3" s="38" t="s">
        <v>198</v>
      </c>
      <c r="N3" s="36" t="s">
        <v>27</v>
      </c>
      <c r="O3" s="37">
        <v>1.9394640269197936</v>
      </c>
      <c r="Q3" s="35" t="s">
        <v>197</v>
      </c>
      <c r="R3" s="36" t="s">
        <v>27</v>
      </c>
      <c r="S3" s="37">
        <v>4.6502627576570843</v>
      </c>
      <c r="U3" s="38" t="s">
        <v>198</v>
      </c>
      <c r="V3" s="36" t="s">
        <v>27</v>
      </c>
      <c r="W3" s="37">
        <v>1.0755257825321163</v>
      </c>
      <c r="Y3" s="35" t="s">
        <v>197</v>
      </c>
      <c r="Z3" s="36" t="s">
        <v>27</v>
      </c>
      <c r="AA3" s="37">
        <v>9.0396700199677742</v>
      </c>
      <c r="AC3" s="38" t="s">
        <v>198</v>
      </c>
      <c r="AD3" s="36" t="s">
        <v>27</v>
      </c>
      <c r="AE3" s="37">
        <v>4.6128928107325269</v>
      </c>
      <c r="AG3" s="35" t="s">
        <v>197</v>
      </c>
      <c r="AH3" s="36" t="s">
        <v>27</v>
      </c>
      <c r="AI3" s="37">
        <v>10.052636685456996</v>
      </c>
      <c r="AK3" s="38" t="s">
        <v>198</v>
      </c>
      <c r="AL3" s="36" t="s">
        <v>27</v>
      </c>
      <c r="AM3" s="37">
        <v>5.5898030448480895</v>
      </c>
      <c r="AO3" s="35" t="s">
        <v>197</v>
      </c>
      <c r="AP3" s="36" t="s">
        <v>27</v>
      </c>
      <c r="AQ3" s="37">
        <v>23.742569463081853</v>
      </c>
      <c r="AS3" s="38" t="s">
        <v>198</v>
      </c>
      <c r="AT3" s="36" t="s">
        <v>27</v>
      </c>
      <c r="AU3" s="37">
        <v>11.278221638112733</v>
      </c>
      <c r="AW3" s="35" t="s">
        <v>197</v>
      </c>
      <c r="AX3" s="36" t="s">
        <v>27</v>
      </c>
      <c r="AY3" s="37">
        <v>19.092306705424768</v>
      </c>
      <c r="BA3" s="38" t="s">
        <v>198</v>
      </c>
      <c r="BB3" s="36" t="s">
        <v>27</v>
      </c>
      <c r="BC3" s="37">
        <v>10.202695855580616</v>
      </c>
    </row>
    <row r="4" spans="1:55" x14ac:dyDescent="0.35">
      <c r="A4" s="35" t="s">
        <v>197</v>
      </c>
      <c r="B4" s="36" t="s">
        <v>30</v>
      </c>
      <c r="C4" s="37">
        <v>13.859468286640881</v>
      </c>
      <c r="E4" s="38" t="s">
        <v>198</v>
      </c>
      <c r="F4" s="36" t="s">
        <v>30</v>
      </c>
      <c r="G4" s="37">
        <v>4.9641996243472093</v>
      </c>
      <c r="I4" s="35" t="s">
        <v>197</v>
      </c>
      <c r="J4" s="36" t="s">
        <v>30</v>
      </c>
      <c r="K4" s="37">
        <v>4.6192431053848768</v>
      </c>
      <c r="M4" s="38" t="s">
        <v>198</v>
      </c>
      <c r="N4" s="36" t="s">
        <v>30</v>
      </c>
      <c r="O4" s="37">
        <v>1.6776175421602311</v>
      </c>
      <c r="Q4" s="35" t="s">
        <v>197</v>
      </c>
      <c r="R4" s="36" t="s">
        <v>30</v>
      </c>
      <c r="S4" s="37">
        <v>4.3993504015314482</v>
      </c>
      <c r="U4" s="38" t="s">
        <v>198</v>
      </c>
      <c r="V4" s="36" t="s">
        <v>30</v>
      </c>
      <c r="W4" s="37">
        <v>1.9351678859952743</v>
      </c>
      <c r="Y4" s="35" t="s">
        <v>197</v>
      </c>
      <c r="Z4" s="36" t="s">
        <v>30</v>
      </c>
      <c r="AA4" s="37">
        <v>2.3331435021785003</v>
      </c>
      <c r="AC4" s="38" t="s">
        <v>198</v>
      </c>
      <c r="AD4" s="36" t="s">
        <v>30</v>
      </c>
      <c r="AE4" s="37">
        <v>0.9045039757355029</v>
      </c>
      <c r="AG4" s="35" t="s">
        <v>197</v>
      </c>
      <c r="AH4" s="36" t="s">
        <v>30</v>
      </c>
      <c r="AI4" s="37">
        <v>2.5077312775460561</v>
      </c>
      <c r="AK4" s="38" t="s">
        <v>198</v>
      </c>
      <c r="AL4" s="36" t="s">
        <v>30</v>
      </c>
      <c r="AM4" s="37">
        <v>0.44691022045619955</v>
      </c>
      <c r="AO4" s="35" t="s">
        <v>197</v>
      </c>
      <c r="AP4" s="36" t="s">
        <v>30</v>
      </c>
      <c r="AQ4" s="37">
        <v>9.2402251812560046</v>
      </c>
      <c r="AS4" s="38" t="s">
        <v>198</v>
      </c>
      <c r="AT4" s="36" t="s">
        <v>30</v>
      </c>
      <c r="AU4" s="37">
        <v>3.2865820821869769</v>
      </c>
      <c r="AW4" s="35" t="s">
        <v>197</v>
      </c>
      <c r="AX4" s="36" t="s">
        <v>30</v>
      </c>
      <c r="AY4" s="37">
        <v>4.8408747797245564</v>
      </c>
      <c r="BA4" s="38" t="s">
        <v>198</v>
      </c>
      <c r="BB4" s="36" t="s">
        <v>30</v>
      </c>
      <c r="BC4" s="37">
        <v>1.3514141961917026</v>
      </c>
    </row>
    <row r="5" spans="1:55" x14ac:dyDescent="0.35">
      <c r="A5" s="35" t="s">
        <v>197</v>
      </c>
      <c r="B5" s="36" t="s">
        <v>28</v>
      </c>
      <c r="C5" s="37">
        <v>30.047838260450128</v>
      </c>
      <c r="E5" s="38" t="s">
        <v>198</v>
      </c>
      <c r="F5" s="36" t="s">
        <v>28</v>
      </c>
      <c r="G5" s="37">
        <v>10.886463466588037</v>
      </c>
      <c r="I5" s="35" t="s">
        <v>197</v>
      </c>
      <c r="J5" s="36" t="s">
        <v>28</v>
      </c>
      <c r="K5" s="37">
        <v>7.4034683434507738</v>
      </c>
      <c r="M5" s="38" t="s">
        <v>198</v>
      </c>
      <c r="N5" s="36" t="s">
        <v>28</v>
      </c>
      <c r="O5" s="37">
        <v>2.7357963574776427</v>
      </c>
      <c r="Q5" s="35" t="s">
        <v>197</v>
      </c>
      <c r="R5" s="36" t="s">
        <v>28</v>
      </c>
      <c r="S5" s="37">
        <v>7.5675297053937172</v>
      </c>
      <c r="U5" s="38" t="s">
        <v>198</v>
      </c>
      <c r="V5" s="36" t="s">
        <v>28</v>
      </c>
      <c r="W5" s="37">
        <v>2.4088869181987835</v>
      </c>
      <c r="Y5" s="35" t="s">
        <v>197</v>
      </c>
      <c r="Z5" s="36" t="s">
        <v>28</v>
      </c>
      <c r="AA5" s="37">
        <v>7.5135802912466305</v>
      </c>
      <c r="AC5" s="38" t="s">
        <v>198</v>
      </c>
      <c r="AD5" s="36" t="s">
        <v>28</v>
      </c>
      <c r="AE5" s="37">
        <v>3.2939779178713291</v>
      </c>
      <c r="AG5" s="35" t="s">
        <v>197</v>
      </c>
      <c r="AH5" s="36" t="s">
        <v>28</v>
      </c>
      <c r="AI5" s="37">
        <v>7.5632599203590054</v>
      </c>
      <c r="AK5" s="38" t="s">
        <v>198</v>
      </c>
      <c r="AL5" s="36" t="s">
        <v>28</v>
      </c>
      <c r="AM5" s="37">
        <v>2.4478022730402809</v>
      </c>
      <c r="AO5" s="35" t="s">
        <v>197</v>
      </c>
      <c r="AP5" s="36" t="s">
        <v>28</v>
      </c>
      <c r="AQ5" s="37">
        <v>22.644369916999352</v>
      </c>
      <c r="AS5" s="38" t="s">
        <v>198</v>
      </c>
      <c r="AT5" s="36" t="s">
        <v>28</v>
      </c>
      <c r="AU5" s="37">
        <v>8.1506671091103939</v>
      </c>
      <c r="AW5" s="35" t="s">
        <v>197</v>
      </c>
      <c r="AX5" s="36" t="s">
        <v>28</v>
      </c>
      <c r="AY5" s="37">
        <v>15.076840211605635</v>
      </c>
      <c r="BA5" s="38" t="s">
        <v>198</v>
      </c>
      <c r="BB5" s="36" t="s">
        <v>28</v>
      </c>
      <c r="BC5" s="37">
        <v>5.7417801909116104</v>
      </c>
    </row>
    <row r="6" spans="1:55" x14ac:dyDescent="0.35">
      <c r="A6" s="35" t="s">
        <v>197</v>
      </c>
      <c r="B6" s="36" t="s">
        <v>32</v>
      </c>
      <c r="C6" s="37">
        <v>9.0301709454441408</v>
      </c>
      <c r="E6" s="38" t="s">
        <v>198</v>
      </c>
      <c r="F6" s="36" t="s">
        <v>32</v>
      </c>
      <c r="G6" s="37">
        <v>2.8337975381180431</v>
      </c>
      <c r="I6" s="35" t="s">
        <v>197</v>
      </c>
      <c r="J6" s="36" t="s">
        <v>32</v>
      </c>
      <c r="K6" s="37">
        <v>2.5595960046296824</v>
      </c>
      <c r="M6" s="38" t="s">
        <v>198</v>
      </c>
      <c r="N6" s="36" t="s">
        <v>32</v>
      </c>
      <c r="O6" s="37">
        <v>0.72541962044666253</v>
      </c>
      <c r="Q6" s="35" t="s">
        <v>197</v>
      </c>
      <c r="R6" s="36" t="s">
        <v>32</v>
      </c>
      <c r="S6" s="37">
        <v>2.5212182540915582</v>
      </c>
      <c r="U6" s="38" t="s">
        <v>198</v>
      </c>
      <c r="V6" s="36" t="s">
        <v>32</v>
      </c>
      <c r="W6" s="37">
        <v>1.0137511232702647</v>
      </c>
      <c r="Y6" s="35" t="s">
        <v>197</v>
      </c>
      <c r="Z6" s="36" t="s">
        <v>32</v>
      </c>
      <c r="AA6" s="37">
        <v>2.0695803432000957</v>
      </c>
      <c r="AC6" s="38" t="s">
        <v>198</v>
      </c>
      <c r="AD6" s="36" t="s">
        <v>32</v>
      </c>
      <c r="AE6" s="37">
        <v>0.76010393948050203</v>
      </c>
      <c r="AG6" s="35" t="s">
        <v>197</v>
      </c>
      <c r="AH6" s="36" t="s">
        <v>32</v>
      </c>
      <c r="AI6" s="37">
        <v>1.8797763435228059</v>
      </c>
      <c r="AK6" s="38" t="s">
        <v>198</v>
      </c>
      <c r="AL6" s="36" t="s">
        <v>32</v>
      </c>
      <c r="AM6" s="37">
        <v>0.33452285492061451</v>
      </c>
      <c r="AO6" s="35" t="s">
        <v>197</v>
      </c>
      <c r="AP6" s="36" t="s">
        <v>32</v>
      </c>
      <c r="AQ6" s="37">
        <v>6.4705749408144602</v>
      </c>
      <c r="AS6" s="38" t="s">
        <v>198</v>
      </c>
      <c r="AT6" s="36" t="s">
        <v>32</v>
      </c>
      <c r="AU6" s="37">
        <v>2.1083779176713815</v>
      </c>
      <c r="AW6" s="35" t="s">
        <v>197</v>
      </c>
      <c r="AX6" s="36" t="s">
        <v>32</v>
      </c>
      <c r="AY6" s="37">
        <v>3.9493566867229015</v>
      </c>
      <c r="BA6" s="38" t="s">
        <v>198</v>
      </c>
      <c r="BB6" s="36" t="s">
        <v>32</v>
      </c>
      <c r="BC6" s="37">
        <v>1.0946267944011165</v>
      </c>
    </row>
    <row r="7" spans="1:55" x14ac:dyDescent="0.35">
      <c r="A7" s="35" t="s">
        <v>197</v>
      </c>
      <c r="B7" s="36" t="s">
        <v>29</v>
      </c>
      <c r="C7" s="37">
        <v>20.34034176730648</v>
      </c>
      <c r="E7" s="38" t="s">
        <v>198</v>
      </c>
      <c r="F7" s="36" t="s">
        <v>29</v>
      </c>
      <c r="G7" s="37">
        <v>8.1324778798608719</v>
      </c>
      <c r="I7" s="35" t="s">
        <v>197</v>
      </c>
      <c r="J7" s="36" t="s">
        <v>29</v>
      </c>
      <c r="K7" s="37">
        <v>5.1166444345383422</v>
      </c>
      <c r="M7" s="38" t="s">
        <v>198</v>
      </c>
      <c r="N7" s="36" t="s">
        <v>29</v>
      </c>
      <c r="O7" s="37">
        <v>2.0872671518542623</v>
      </c>
      <c r="Q7" s="35" t="s">
        <v>197</v>
      </c>
      <c r="R7" s="36" t="s">
        <v>29</v>
      </c>
      <c r="S7" s="37">
        <v>5.0260029655772582</v>
      </c>
      <c r="U7" s="38" t="s">
        <v>198</v>
      </c>
      <c r="V7" s="36" t="s">
        <v>29</v>
      </c>
      <c r="W7" s="37">
        <v>2.0142624824250692</v>
      </c>
      <c r="Y7" s="35" t="s">
        <v>197</v>
      </c>
      <c r="Z7" s="36" t="s">
        <v>29</v>
      </c>
      <c r="AA7" s="37">
        <v>4.7404041943218838</v>
      </c>
      <c r="AC7" s="38" t="s">
        <v>198</v>
      </c>
      <c r="AD7" s="36" t="s">
        <v>29</v>
      </c>
      <c r="AE7" s="37">
        <v>2.2045315619090355</v>
      </c>
      <c r="AG7" s="35" t="s">
        <v>197</v>
      </c>
      <c r="AH7" s="36" t="s">
        <v>29</v>
      </c>
      <c r="AI7" s="37">
        <v>5.4572901728689924</v>
      </c>
      <c r="AK7" s="38" t="s">
        <v>198</v>
      </c>
      <c r="AL7" s="36" t="s">
        <v>29</v>
      </c>
      <c r="AM7" s="37">
        <v>1.8264166836725026</v>
      </c>
      <c r="AO7" s="35" t="s">
        <v>197</v>
      </c>
      <c r="AP7" s="36" t="s">
        <v>29</v>
      </c>
      <c r="AQ7" s="37">
        <v>15.223697332768134</v>
      </c>
      <c r="AS7" s="38" t="s">
        <v>198</v>
      </c>
      <c r="AT7" s="36" t="s">
        <v>29</v>
      </c>
      <c r="AU7" s="37">
        <v>6.0452107280066079</v>
      </c>
      <c r="AW7" s="35" t="s">
        <v>197</v>
      </c>
      <c r="AX7" s="36" t="s">
        <v>29</v>
      </c>
      <c r="AY7" s="37">
        <v>10.197694367190877</v>
      </c>
      <c r="BA7" s="38" t="s">
        <v>198</v>
      </c>
      <c r="BB7" s="36" t="s">
        <v>29</v>
      </c>
      <c r="BC7" s="37">
        <v>4.0309482455815377</v>
      </c>
    </row>
    <row r="8" spans="1:55" x14ac:dyDescent="0.35">
      <c r="A8" s="35" t="s">
        <v>197</v>
      </c>
      <c r="B8" s="36" t="s">
        <v>31</v>
      </c>
      <c r="C8" s="37">
        <v>9.0312340472229948</v>
      </c>
      <c r="E8" s="38" t="s">
        <v>198</v>
      </c>
      <c r="F8" s="36" t="s">
        <v>31</v>
      </c>
      <c r="G8" s="37">
        <v>4.2856378545211768</v>
      </c>
      <c r="I8" s="35" t="s">
        <v>197</v>
      </c>
      <c r="J8" s="36" t="s">
        <v>31</v>
      </c>
      <c r="K8" s="37">
        <v>1.9075176661477999</v>
      </c>
      <c r="M8" s="38" t="s">
        <v>198</v>
      </c>
      <c r="N8" s="36" t="s">
        <v>31</v>
      </c>
      <c r="O8" s="37">
        <v>0.82546560807971492</v>
      </c>
      <c r="Q8" s="35" t="s">
        <v>197</v>
      </c>
      <c r="R8" s="36" t="s">
        <v>31</v>
      </c>
      <c r="S8" s="37">
        <v>2.4334024584689011</v>
      </c>
      <c r="U8" s="38" t="s">
        <v>198</v>
      </c>
      <c r="V8" s="36" t="s">
        <v>31</v>
      </c>
      <c r="W8" s="37">
        <v>1.1814814399186944</v>
      </c>
      <c r="Y8" s="35" t="s">
        <v>197</v>
      </c>
      <c r="Z8" s="36" t="s">
        <v>31</v>
      </c>
      <c r="AA8" s="37">
        <v>1.9362611992405381</v>
      </c>
      <c r="AC8" s="38" t="s">
        <v>198</v>
      </c>
      <c r="AD8" s="36" t="s">
        <v>31</v>
      </c>
      <c r="AE8" s="37">
        <v>1.0179122612440092</v>
      </c>
      <c r="AG8" s="35" t="s">
        <v>197</v>
      </c>
      <c r="AH8" s="36" t="s">
        <v>31</v>
      </c>
      <c r="AI8" s="37">
        <v>2.7540527233657559</v>
      </c>
      <c r="AK8" s="38" t="s">
        <v>198</v>
      </c>
      <c r="AL8" s="36" t="s">
        <v>31</v>
      </c>
      <c r="AM8" s="37">
        <v>1.2607785452787592</v>
      </c>
      <c r="AO8" s="35" t="s">
        <v>197</v>
      </c>
      <c r="AP8" s="36" t="s">
        <v>31</v>
      </c>
      <c r="AQ8" s="37">
        <v>7.1237163810751944</v>
      </c>
      <c r="AS8" s="38" t="s">
        <v>198</v>
      </c>
      <c r="AT8" s="36" t="s">
        <v>31</v>
      </c>
      <c r="AU8" s="37">
        <v>3.4601722464414628</v>
      </c>
      <c r="AW8" s="35" t="s">
        <v>197</v>
      </c>
      <c r="AX8" s="36" t="s">
        <v>31</v>
      </c>
      <c r="AY8" s="37">
        <v>4.6903139226062942</v>
      </c>
      <c r="BA8" s="38" t="s">
        <v>198</v>
      </c>
      <c r="BB8" s="36" t="s">
        <v>31</v>
      </c>
      <c r="BC8" s="37">
        <v>2.2786908065227687</v>
      </c>
    </row>
    <row r="9" spans="1:55" x14ac:dyDescent="0.35">
      <c r="A9" s="35" t="s">
        <v>197</v>
      </c>
      <c r="B9" s="36" t="s">
        <v>33</v>
      </c>
      <c r="C9" s="37">
        <v>7.9614292442565127</v>
      </c>
      <c r="E9" s="38" t="s">
        <v>198</v>
      </c>
      <c r="F9" s="36" t="s">
        <v>33</v>
      </c>
      <c r="G9" s="37">
        <v>3.854693953585798</v>
      </c>
      <c r="I9" s="35" t="s">
        <v>197</v>
      </c>
      <c r="J9" s="36" t="s">
        <v>33</v>
      </c>
      <c r="K9" s="37">
        <v>2.8871018031536604</v>
      </c>
      <c r="M9" s="38" t="s">
        <v>198</v>
      </c>
      <c r="N9" s="36" t="s">
        <v>33</v>
      </c>
      <c r="O9" s="37">
        <v>1.5685064494526593</v>
      </c>
      <c r="Q9" s="35" t="s">
        <v>197</v>
      </c>
      <c r="R9" s="36" t="s">
        <v>33</v>
      </c>
      <c r="S9" s="37">
        <v>2.0312958850160214</v>
      </c>
      <c r="U9" s="38" t="s">
        <v>198</v>
      </c>
      <c r="V9" s="36" t="s">
        <v>33</v>
      </c>
      <c r="W9" s="37">
        <v>1.0188421200090874</v>
      </c>
      <c r="Y9" s="35" t="s">
        <v>197</v>
      </c>
      <c r="Z9" s="36" t="s">
        <v>33</v>
      </c>
      <c r="AA9" s="37">
        <v>1.4982343442570041</v>
      </c>
      <c r="AC9" s="38" t="s">
        <v>198</v>
      </c>
      <c r="AD9" s="36" t="s">
        <v>33</v>
      </c>
      <c r="AE9" s="37">
        <v>0.95825424513023127</v>
      </c>
      <c r="AG9" s="35" t="s">
        <v>197</v>
      </c>
      <c r="AH9" s="36" t="s">
        <v>33</v>
      </c>
      <c r="AI9" s="37">
        <v>1.5447972118298254</v>
      </c>
      <c r="AK9" s="38" t="s">
        <v>198</v>
      </c>
      <c r="AL9" s="36" t="s">
        <v>33</v>
      </c>
      <c r="AM9" s="37">
        <v>0.30909113899381957</v>
      </c>
      <c r="AO9" s="35" t="s">
        <v>197</v>
      </c>
      <c r="AP9" s="36" t="s">
        <v>33</v>
      </c>
      <c r="AQ9" s="37">
        <v>5.0743274411028514</v>
      </c>
      <c r="AS9" s="38" t="s">
        <v>198</v>
      </c>
      <c r="AT9" s="36" t="s">
        <v>33</v>
      </c>
      <c r="AU9" s="37">
        <v>2.2861875041331383</v>
      </c>
      <c r="AW9" s="35" t="s">
        <v>197</v>
      </c>
      <c r="AX9" s="36" t="s">
        <v>33</v>
      </c>
      <c r="AY9" s="37">
        <v>3.0430315560868295</v>
      </c>
      <c r="BA9" s="38" t="s">
        <v>198</v>
      </c>
      <c r="BB9" s="36" t="s">
        <v>33</v>
      </c>
      <c r="BC9" s="37">
        <v>1.267345384124051</v>
      </c>
    </row>
    <row r="10" spans="1:55" x14ac:dyDescent="0.35">
      <c r="A10" s="35" t="s">
        <v>197</v>
      </c>
      <c r="B10" s="36" t="s">
        <v>65</v>
      </c>
      <c r="C10" s="37">
        <v>3.1849008250845561</v>
      </c>
      <c r="E10" s="38" t="s">
        <v>198</v>
      </c>
      <c r="F10" s="36" t="s">
        <v>65</v>
      </c>
      <c r="G10" s="37">
        <v>2.4939373623043792</v>
      </c>
      <c r="I10" s="35" t="s">
        <v>197</v>
      </c>
      <c r="J10" s="36" t="s">
        <v>65</v>
      </c>
      <c r="K10" s="37">
        <v>1.1336376100116585</v>
      </c>
      <c r="M10" s="38" t="s">
        <v>198</v>
      </c>
      <c r="N10" s="36" t="s">
        <v>65</v>
      </c>
      <c r="O10" s="37">
        <v>0.88000908722913562</v>
      </c>
      <c r="Q10" s="35" t="s">
        <v>197</v>
      </c>
      <c r="R10" s="36" t="s">
        <v>65</v>
      </c>
      <c r="S10" s="37">
        <v>0.72234369723839331</v>
      </c>
      <c r="U10" s="38" t="s">
        <v>198</v>
      </c>
      <c r="V10" s="36" t="s">
        <v>65</v>
      </c>
      <c r="W10" s="37">
        <v>0.57363188002488397</v>
      </c>
      <c r="Y10" s="35" t="s">
        <v>197</v>
      </c>
      <c r="Z10" s="36" t="s">
        <v>65</v>
      </c>
      <c r="AA10" s="37">
        <v>0.67921373429182852</v>
      </c>
      <c r="AC10" s="38" t="s">
        <v>198</v>
      </c>
      <c r="AD10" s="36" t="s">
        <v>65</v>
      </c>
      <c r="AE10" s="37">
        <v>0.56534571251117904</v>
      </c>
      <c r="AG10" s="35" t="s">
        <v>197</v>
      </c>
      <c r="AH10" s="36" t="s">
        <v>65</v>
      </c>
      <c r="AI10" s="37">
        <v>0.64970578354267583</v>
      </c>
      <c r="AK10" s="38" t="s">
        <v>198</v>
      </c>
      <c r="AL10" s="36" t="s">
        <v>65</v>
      </c>
      <c r="AM10" s="37">
        <v>0.47495068253918071</v>
      </c>
      <c r="AO10" s="35" t="s">
        <v>197</v>
      </c>
      <c r="AP10" s="36" t="s">
        <v>65</v>
      </c>
      <c r="AQ10" s="37">
        <v>2.0512632150728978</v>
      </c>
      <c r="AS10" s="38" t="s">
        <v>198</v>
      </c>
      <c r="AT10" s="36" t="s">
        <v>65</v>
      </c>
      <c r="AU10" s="37">
        <v>1.6139282750752437</v>
      </c>
      <c r="AW10" s="35" t="s">
        <v>197</v>
      </c>
      <c r="AX10" s="36" t="s">
        <v>65</v>
      </c>
      <c r="AY10" s="37">
        <v>1.3289195178345043</v>
      </c>
      <c r="BA10" s="38" t="s">
        <v>198</v>
      </c>
      <c r="BB10" s="36" t="s">
        <v>65</v>
      </c>
      <c r="BC10" s="37">
        <v>1.0402963950503596</v>
      </c>
    </row>
    <row r="11" spans="1:55" x14ac:dyDescent="0.35">
      <c r="A11" s="35" t="s">
        <v>197</v>
      </c>
      <c r="B11" s="36" t="s">
        <v>26</v>
      </c>
      <c r="C11" s="37">
        <v>128.03451886039392</v>
      </c>
      <c r="E11" s="38" t="s">
        <v>198</v>
      </c>
      <c r="F11" s="36" t="s">
        <v>26</v>
      </c>
      <c r="G11" s="37">
        <v>25.382724242307074</v>
      </c>
      <c r="I11" s="35" t="s">
        <v>197</v>
      </c>
      <c r="J11" s="36" t="s">
        <v>26</v>
      </c>
      <c r="K11" s="37">
        <v>41.766611379793702</v>
      </c>
      <c r="M11" s="38" t="s">
        <v>198</v>
      </c>
      <c r="N11" s="36" t="s">
        <v>26</v>
      </c>
      <c r="O11" s="37">
        <v>12.902685256468089</v>
      </c>
      <c r="Q11" s="35" t="s">
        <v>197</v>
      </c>
      <c r="R11" s="36" t="s">
        <v>26</v>
      </c>
      <c r="S11" s="37">
        <v>33.599859068406687</v>
      </c>
      <c r="U11" s="38" t="s">
        <v>198</v>
      </c>
      <c r="V11" s="36" t="s">
        <v>26</v>
      </c>
      <c r="W11" s="37">
        <v>6.9947029520275805</v>
      </c>
      <c r="Y11" s="35" t="s">
        <v>197</v>
      </c>
      <c r="Z11" s="36" t="s">
        <v>26</v>
      </c>
      <c r="AA11" s="37">
        <v>22.990838619498941</v>
      </c>
      <c r="AC11" s="38" t="s">
        <v>198</v>
      </c>
      <c r="AD11" s="36" t="s">
        <v>26</v>
      </c>
      <c r="AE11" s="37">
        <v>1.1494059530797613</v>
      </c>
      <c r="AG11" s="35" t="s">
        <v>197</v>
      </c>
      <c r="AH11" s="36" t="s">
        <v>26</v>
      </c>
      <c r="AI11" s="37">
        <v>29.677209792694576</v>
      </c>
      <c r="AK11" s="38" t="s">
        <v>198</v>
      </c>
      <c r="AL11" s="36" t="s">
        <v>26</v>
      </c>
      <c r="AM11" s="37">
        <v>4.3359300807316439</v>
      </c>
      <c r="AO11" s="35" t="s">
        <v>197</v>
      </c>
      <c r="AP11" s="36" t="s">
        <v>26</v>
      </c>
      <c r="AQ11" s="37">
        <v>86.267907480600201</v>
      </c>
      <c r="AS11" s="38" t="s">
        <v>198</v>
      </c>
      <c r="AT11" s="36" t="s">
        <v>26</v>
      </c>
      <c r="AU11" s="37">
        <v>12.480038985838984</v>
      </c>
      <c r="AW11" s="35" t="s">
        <v>197</v>
      </c>
      <c r="AX11" s="36" t="s">
        <v>26</v>
      </c>
      <c r="AY11" s="37">
        <v>52.668048412193514</v>
      </c>
      <c r="BA11" s="38" t="s">
        <v>198</v>
      </c>
      <c r="BB11" s="36" t="s">
        <v>26</v>
      </c>
      <c r="BC11" s="37">
        <v>5.4853360338114054</v>
      </c>
    </row>
    <row r="12" spans="1:55" x14ac:dyDescent="0.35">
      <c r="A12" s="35" t="s">
        <v>197</v>
      </c>
      <c r="B12" s="36" t="s">
        <v>85</v>
      </c>
      <c r="C12" s="37">
        <v>1.7667276003128281</v>
      </c>
      <c r="E12" s="38" t="s">
        <v>198</v>
      </c>
      <c r="F12" s="36" t="s">
        <v>85</v>
      </c>
      <c r="G12" s="37">
        <v>1.330912545106324</v>
      </c>
      <c r="I12" s="35" t="s">
        <v>197</v>
      </c>
      <c r="J12" s="36" t="s">
        <v>85</v>
      </c>
      <c r="K12" s="37">
        <v>0.38449387491224074</v>
      </c>
      <c r="M12" s="38" t="s">
        <v>198</v>
      </c>
      <c r="N12" s="36" t="s">
        <v>85</v>
      </c>
      <c r="O12" s="37">
        <v>0.27529121291211667</v>
      </c>
      <c r="Q12" s="35" t="s">
        <v>197</v>
      </c>
      <c r="R12" s="36" t="s">
        <v>85</v>
      </c>
      <c r="S12" s="37">
        <v>0.45739755873760896</v>
      </c>
      <c r="U12" s="38" t="s">
        <v>198</v>
      </c>
      <c r="V12" s="36" t="s">
        <v>85</v>
      </c>
      <c r="W12" s="37">
        <v>0.3306597833791079</v>
      </c>
      <c r="Y12" s="35" t="s">
        <v>197</v>
      </c>
      <c r="Z12" s="36" t="s">
        <v>85</v>
      </c>
      <c r="AA12" s="37">
        <v>0.47619533140000525</v>
      </c>
      <c r="AC12" s="38" t="s">
        <v>198</v>
      </c>
      <c r="AD12" s="36" t="s">
        <v>85</v>
      </c>
      <c r="AE12" s="37">
        <v>0.37077731051806695</v>
      </c>
      <c r="AG12" s="35" t="s">
        <v>197</v>
      </c>
      <c r="AH12" s="36" t="s">
        <v>85</v>
      </c>
      <c r="AI12" s="37">
        <v>0.44864083526297327</v>
      </c>
      <c r="AK12" s="38" t="s">
        <v>198</v>
      </c>
      <c r="AL12" s="36" t="s">
        <v>85</v>
      </c>
      <c r="AM12" s="37">
        <v>0.35418423829703261</v>
      </c>
      <c r="AO12" s="35" t="s">
        <v>197</v>
      </c>
      <c r="AP12" s="36" t="s">
        <v>85</v>
      </c>
      <c r="AQ12" s="37">
        <v>1.3822337254005874</v>
      </c>
      <c r="AS12" s="38" t="s">
        <v>198</v>
      </c>
      <c r="AT12" s="36" t="s">
        <v>85</v>
      </c>
      <c r="AU12" s="37">
        <v>1.0556213321942074</v>
      </c>
      <c r="AW12" s="35" t="s">
        <v>197</v>
      </c>
      <c r="AX12" s="36" t="s">
        <v>85</v>
      </c>
      <c r="AY12" s="37">
        <v>0.92483616666297852</v>
      </c>
      <c r="BA12" s="38" t="s">
        <v>198</v>
      </c>
      <c r="BB12" s="36" t="s">
        <v>85</v>
      </c>
      <c r="BC12" s="37">
        <v>0.72496154881509955</v>
      </c>
    </row>
    <row r="13" spans="1:55" x14ac:dyDescent="0.35">
      <c r="A13" s="35" t="s">
        <v>197</v>
      </c>
      <c r="B13" s="36" t="s">
        <v>84</v>
      </c>
      <c r="C13" s="37">
        <v>2.8693714221078017</v>
      </c>
      <c r="E13" s="38" t="s">
        <v>198</v>
      </c>
      <c r="F13" s="36" t="s">
        <v>84</v>
      </c>
      <c r="G13" s="37">
        <v>0</v>
      </c>
      <c r="I13" s="35" t="s">
        <v>197</v>
      </c>
      <c r="J13" s="36" t="s">
        <v>84</v>
      </c>
      <c r="K13" s="37">
        <v>0.39627018968491778</v>
      </c>
      <c r="M13" s="38" t="s">
        <v>198</v>
      </c>
      <c r="N13" s="36" t="s">
        <v>84</v>
      </c>
      <c r="O13" s="37">
        <v>0</v>
      </c>
      <c r="Q13" s="35" t="s">
        <v>197</v>
      </c>
      <c r="R13" s="36" t="s">
        <v>84</v>
      </c>
      <c r="S13" s="37">
        <v>0.52961242281856724</v>
      </c>
      <c r="U13" s="38" t="s">
        <v>198</v>
      </c>
      <c r="V13" s="36" t="s">
        <v>84</v>
      </c>
      <c r="W13" s="37">
        <v>0</v>
      </c>
      <c r="Y13" s="35" t="s">
        <v>197</v>
      </c>
      <c r="Z13" s="36" t="s">
        <v>84</v>
      </c>
      <c r="AA13" s="37">
        <v>0.83967364768458985</v>
      </c>
      <c r="AC13" s="38" t="s">
        <v>198</v>
      </c>
      <c r="AD13" s="36" t="s">
        <v>84</v>
      </c>
      <c r="AE13" s="37">
        <v>0</v>
      </c>
      <c r="AG13" s="35" t="s">
        <v>197</v>
      </c>
      <c r="AH13" s="36" t="s">
        <v>84</v>
      </c>
      <c r="AI13" s="37">
        <v>1.103815161919727</v>
      </c>
      <c r="AK13" s="38" t="s">
        <v>198</v>
      </c>
      <c r="AL13" s="36" t="s">
        <v>84</v>
      </c>
      <c r="AM13" s="37">
        <v>0</v>
      </c>
      <c r="AO13" s="35" t="s">
        <v>197</v>
      </c>
      <c r="AP13" s="36" t="s">
        <v>84</v>
      </c>
      <c r="AQ13" s="37">
        <v>2.4731012324228843</v>
      </c>
      <c r="AS13" s="38" t="s">
        <v>198</v>
      </c>
      <c r="AT13" s="36" t="s">
        <v>84</v>
      </c>
      <c r="AU13" s="37">
        <v>0</v>
      </c>
      <c r="AW13" s="35" t="s">
        <v>197</v>
      </c>
      <c r="AX13" s="36" t="s">
        <v>84</v>
      </c>
      <c r="AY13" s="37">
        <v>1.9434888096043168</v>
      </c>
      <c r="BA13" s="38" t="s">
        <v>198</v>
      </c>
      <c r="BB13" s="36" t="s">
        <v>84</v>
      </c>
      <c r="BC13" s="37">
        <v>0</v>
      </c>
    </row>
    <row r="14" spans="1:55" x14ac:dyDescent="0.35">
      <c r="A14" s="35" t="s">
        <v>197</v>
      </c>
      <c r="B14" s="36" t="s">
        <v>87</v>
      </c>
      <c r="C14" s="37">
        <v>0.30580553229577934</v>
      </c>
      <c r="E14" s="38" t="s">
        <v>198</v>
      </c>
      <c r="F14" s="36" t="s">
        <v>87</v>
      </c>
      <c r="G14" s="37">
        <v>0.23649647156947945</v>
      </c>
      <c r="I14" s="35" t="s">
        <v>197</v>
      </c>
      <c r="J14" s="36" t="s">
        <v>87</v>
      </c>
      <c r="K14" s="37">
        <v>5.3894558321492245E-2</v>
      </c>
      <c r="M14" s="38" t="s">
        <v>198</v>
      </c>
      <c r="N14" s="36" t="s">
        <v>87</v>
      </c>
      <c r="O14" s="37">
        <v>4.1199588474326254E-2</v>
      </c>
      <c r="Q14" s="35" t="s">
        <v>197</v>
      </c>
      <c r="R14" s="36" t="s">
        <v>87</v>
      </c>
      <c r="S14" s="37">
        <v>7.9718651013592545E-2</v>
      </c>
      <c r="U14" s="38" t="s">
        <v>198</v>
      </c>
      <c r="V14" s="36" t="s">
        <v>87</v>
      </c>
      <c r="W14" s="37">
        <v>6.4677392231239902E-2</v>
      </c>
      <c r="Y14" s="35" t="s">
        <v>197</v>
      </c>
      <c r="Z14" s="36" t="s">
        <v>87</v>
      </c>
      <c r="AA14" s="37">
        <v>6.2125031777401085E-2</v>
      </c>
      <c r="AC14" s="38" t="s">
        <v>198</v>
      </c>
      <c r="AD14" s="36" t="s">
        <v>87</v>
      </c>
      <c r="AE14" s="37">
        <v>4.8331131001462496E-2</v>
      </c>
      <c r="AG14" s="35" t="s">
        <v>197</v>
      </c>
      <c r="AH14" s="36" t="s">
        <v>87</v>
      </c>
      <c r="AI14" s="37">
        <v>0.11006729118329348</v>
      </c>
      <c r="AK14" s="38" t="s">
        <v>198</v>
      </c>
      <c r="AL14" s="36" t="s">
        <v>87</v>
      </c>
      <c r="AM14" s="37">
        <v>8.2288359862450797E-2</v>
      </c>
      <c r="AO14" s="35" t="s">
        <v>197</v>
      </c>
      <c r="AP14" s="36" t="s">
        <v>87</v>
      </c>
      <c r="AQ14" s="37">
        <v>0.25191097397428708</v>
      </c>
      <c r="AS14" s="38" t="s">
        <v>198</v>
      </c>
      <c r="AT14" s="36" t="s">
        <v>87</v>
      </c>
      <c r="AU14" s="37">
        <v>0.1952968830951532</v>
      </c>
      <c r="AW14" s="35" t="s">
        <v>197</v>
      </c>
      <c r="AX14" s="36" t="s">
        <v>87</v>
      </c>
      <c r="AY14" s="37">
        <v>0.17219232296069456</v>
      </c>
      <c r="BA14" s="38" t="s">
        <v>198</v>
      </c>
      <c r="BB14" s="36" t="s">
        <v>87</v>
      </c>
      <c r="BC14" s="37">
        <v>0.13061949086391328</v>
      </c>
    </row>
    <row r="15" spans="1:55" x14ac:dyDescent="0.35">
      <c r="A15" s="35" t="s">
        <v>197</v>
      </c>
      <c r="B15" s="36" t="s">
        <v>88</v>
      </c>
      <c r="C15" s="37">
        <v>0.78686767321272244</v>
      </c>
      <c r="E15" s="38" t="s">
        <v>198</v>
      </c>
      <c r="F15" s="36" t="s">
        <v>88</v>
      </c>
      <c r="G15" s="37">
        <v>0.66830362317456349</v>
      </c>
      <c r="I15" s="35" t="s">
        <v>197</v>
      </c>
      <c r="J15" s="36" t="s">
        <v>88</v>
      </c>
      <c r="K15" s="37">
        <v>0.32668546857781322</v>
      </c>
      <c r="M15" s="38" t="s">
        <v>198</v>
      </c>
      <c r="N15" s="36" t="s">
        <v>88</v>
      </c>
      <c r="O15" s="37">
        <v>0.29226886145596687</v>
      </c>
      <c r="Q15" s="35" t="s">
        <v>197</v>
      </c>
      <c r="R15" s="36" t="s">
        <v>88</v>
      </c>
      <c r="S15" s="37">
        <v>0.20692822317532422</v>
      </c>
      <c r="U15" s="38" t="s">
        <v>198</v>
      </c>
      <c r="V15" s="36" t="s">
        <v>88</v>
      </c>
      <c r="W15" s="37">
        <v>0.17642426641753534</v>
      </c>
      <c r="Y15" s="35" t="s">
        <v>197</v>
      </c>
      <c r="Z15" s="36" t="s">
        <v>88</v>
      </c>
      <c r="AA15" s="37">
        <v>0.1263277071624074</v>
      </c>
      <c r="AC15" s="38" t="s">
        <v>198</v>
      </c>
      <c r="AD15" s="36" t="s">
        <v>88</v>
      </c>
      <c r="AE15" s="37">
        <v>0.10166413309755361</v>
      </c>
      <c r="AG15" s="35" t="s">
        <v>197</v>
      </c>
      <c r="AH15" s="36" t="s">
        <v>88</v>
      </c>
      <c r="AI15" s="37">
        <v>0.12692627429717757</v>
      </c>
      <c r="AK15" s="38" t="s">
        <v>198</v>
      </c>
      <c r="AL15" s="36" t="s">
        <v>88</v>
      </c>
      <c r="AM15" s="37">
        <v>9.7946362203507706E-2</v>
      </c>
      <c r="AO15" s="35" t="s">
        <v>197</v>
      </c>
      <c r="AP15" s="36" t="s">
        <v>88</v>
      </c>
      <c r="AQ15" s="37">
        <v>0.46018220463490916</v>
      </c>
      <c r="AS15" s="38" t="s">
        <v>198</v>
      </c>
      <c r="AT15" s="36" t="s">
        <v>88</v>
      </c>
      <c r="AU15" s="37">
        <v>0.37603476171859668</v>
      </c>
      <c r="AW15" s="35" t="s">
        <v>197</v>
      </c>
      <c r="AX15" s="36" t="s">
        <v>88</v>
      </c>
      <c r="AY15" s="37">
        <v>0.253253981459585</v>
      </c>
      <c r="BA15" s="38" t="s">
        <v>198</v>
      </c>
      <c r="BB15" s="36" t="s">
        <v>88</v>
      </c>
      <c r="BC15" s="37">
        <v>0.19961049530106131</v>
      </c>
    </row>
    <row r="16" spans="1:55" x14ac:dyDescent="0.35">
      <c r="A16" s="35" t="s">
        <v>197</v>
      </c>
      <c r="B16" s="36" t="s">
        <v>91</v>
      </c>
      <c r="C16" s="37">
        <v>0.24056354464969787</v>
      </c>
      <c r="E16" s="38" t="s">
        <v>198</v>
      </c>
      <c r="F16" s="36" t="s">
        <v>91</v>
      </c>
      <c r="G16" s="37">
        <v>0.19545205589022185</v>
      </c>
      <c r="I16" s="35" t="s">
        <v>197</v>
      </c>
      <c r="J16" s="36" t="s">
        <v>91</v>
      </c>
      <c r="K16" s="37">
        <v>2.7152655574213414E-2</v>
      </c>
      <c r="M16" s="38" t="s">
        <v>198</v>
      </c>
      <c r="N16" s="36" t="s">
        <v>91</v>
      </c>
      <c r="O16" s="37">
        <v>1.6674164309743871E-2</v>
      </c>
      <c r="Q16" s="35" t="s">
        <v>197</v>
      </c>
      <c r="R16" s="36" t="s">
        <v>91</v>
      </c>
      <c r="S16" s="37">
        <v>3.9792052435917186E-2</v>
      </c>
      <c r="U16" s="38" t="s">
        <v>198</v>
      </c>
      <c r="V16" s="36" t="s">
        <v>91</v>
      </c>
      <c r="W16" s="37">
        <v>3.2523466480866951E-2</v>
      </c>
      <c r="Y16" s="35" t="s">
        <v>197</v>
      </c>
      <c r="Z16" s="36" t="s">
        <v>91</v>
      </c>
      <c r="AA16" s="37">
        <v>5.4991785764480147E-2</v>
      </c>
      <c r="AC16" s="38" t="s">
        <v>198</v>
      </c>
      <c r="AD16" s="36" t="s">
        <v>91</v>
      </c>
      <c r="AE16" s="37">
        <v>4.7556177691080156E-2</v>
      </c>
      <c r="AG16" s="35" t="s">
        <v>197</v>
      </c>
      <c r="AH16" s="36" t="s">
        <v>91</v>
      </c>
      <c r="AI16" s="37">
        <v>0.11862705087508713</v>
      </c>
      <c r="AK16" s="38" t="s">
        <v>198</v>
      </c>
      <c r="AL16" s="36" t="s">
        <v>91</v>
      </c>
      <c r="AM16" s="37">
        <v>9.8698247408530879E-2</v>
      </c>
      <c r="AO16" s="35" t="s">
        <v>197</v>
      </c>
      <c r="AP16" s="36" t="s">
        <v>91</v>
      </c>
      <c r="AQ16" s="37">
        <v>0.21341088907548444</v>
      </c>
      <c r="AS16" s="38" t="s">
        <v>198</v>
      </c>
      <c r="AT16" s="36" t="s">
        <v>91</v>
      </c>
      <c r="AU16" s="37">
        <v>0.17877789158047797</v>
      </c>
      <c r="AW16" s="35" t="s">
        <v>197</v>
      </c>
      <c r="AX16" s="36" t="s">
        <v>91</v>
      </c>
      <c r="AY16" s="37">
        <v>0.17361883663956729</v>
      </c>
      <c r="BA16" s="38" t="s">
        <v>198</v>
      </c>
      <c r="BB16" s="36" t="s">
        <v>91</v>
      </c>
      <c r="BC16" s="37">
        <v>0.14625442509961104</v>
      </c>
    </row>
    <row r="17" spans="1:55" x14ac:dyDescent="0.35">
      <c r="A17" s="35" t="s">
        <v>197</v>
      </c>
      <c r="B17" s="36" t="s">
        <v>93</v>
      </c>
      <c r="C17" s="37">
        <v>4.0361941276022897</v>
      </c>
      <c r="E17" s="38" t="s">
        <v>198</v>
      </c>
      <c r="F17" s="36" t="s">
        <v>93</v>
      </c>
      <c r="G17" s="37">
        <v>-1.7979959863671771</v>
      </c>
      <c r="I17" s="35" t="s">
        <v>197</v>
      </c>
      <c r="J17" s="36" t="s">
        <v>93</v>
      </c>
      <c r="K17" s="37">
        <v>1.0874600123993219</v>
      </c>
      <c r="M17" s="38" t="s">
        <v>198</v>
      </c>
      <c r="N17" s="36" t="s">
        <v>93</v>
      </c>
      <c r="O17" s="37">
        <v>-0.39797578923157106</v>
      </c>
      <c r="Q17" s="35" t="s">
        <v>197</v>
      </c>
      <c r="R17" s="36" t="s">
        <v>93</v>
      </c>
      <c r="S17" s="37">
        <v>0.96633570879980446</v>
      </c>
      <c r="U17" s="38" t="s">
        <v>198</v>
      </c>
      <c r="V17" s="36" t="s">
        <v>93</v>
      </c>
      <c r="W17" s="37">
        <v>-0.39416176341322573</v>
      </c>
      <c r="Y17" s="35" t="s">
        <v>197</v>
      </c>
      <c r="Z17" s="36" t="s">
        <v>93</v>
      </c>
      <c r="AA17" s="37">
        <v>0.95278857018594421</v>
      </c>
      <c r="AC17" s="38" t="s">
        <v>198</v>
      </c>
      <c r="AD17" s="36" t="s">
        <v>93</v>
      </c>
      <c r="AE17" s="37">
        <v>-0.44351085282669755</v>
      </c>
      <c r="AG17" s="35" t="s">
        <v>197</v>
      </c>
      <c r="AH17" s="36" t="s">
        <v>93</v>
      </c>
      <c r="AI17" s="37">
        <v>1.0296098362172192</v>
      </c>
      <c r="AK17" s="38" t="s">
        <v>198</v>
      </c>
      <c r="AL17" s="36" t="s">
        <v>93</v>
      </c>
      <c r="AM17" s="37">
        <v>-0.56234758089568193</v>
      </c>
      <c r="AO17" s="35" t="s">
        <v>197</v>
      </c>
      <c r="AP17" s="36" t="s">
        <v>93</v>
      </c>
      <c r="AQ17" s="37">
        <v>2.948734115202968</v>
      </c>
      <c r="AS17" s="38" t="s">
        <v>198</v>
      </c>
      <c r="AT17" s="36" t="s">
        <v>93</v>
      </c>
      <c r="AU17" s="37">
        <v>-1.4000201971356052</v>
      </c>
      <c r="AW17" s="35" t="s">
        <v>197</v>
      </c>
      <c r="AX17" s="36" t="s">
        <v>93</v>
      </c>
      <c r="AY17" s="37">
        <v>1.9823984064031634</v>
      </c>
      <c r="BA17" s="38" t="s">
        <v>198</v>
      </c>
      <c r="BB17" s="36" t="s">
        <v>93</v>
      </c>
      <c r="BC17" s="37">
        <v>-1.0058584337223795</v>
      </c>
    </row>
    <row r="18" spans="1:55" x14ac:dyDescent="0.35">
      <c r="A18" s="35" t="s">
        <v>197</v>
      </c>
      <c r="B18" s="36" t="s">
        <v>94</v>
      </c>
      <c r="C18" s="37">
        <v>1.1920303215572283</v>
      </c>
      <c r="E18" s="38" t="s">
        <v>198</v>
      </c>
      <c r="F18" s="36" t="s">
        <v>94</v>
      </c>
      <c r="G18" s="37">
        <v>0.91206872295656161</v>
      </c>
      <c r="I18" s="35" t="s">
        <v>197</v>
      </c>
      <c r="J18" s="36" t="s">
        <v>94</v>
      </c>
      <c r="K18" s="37">
        <v>0.19589113969908906</v>
      </c>
      <c r="M18" s="38" t="s">
        <v>198</v>
      </c>
      <c r="N18" s="36" t="s">
        <v>94</v>
      </c>
      <c r="O18" s="37">
        <v>0.14623796992340057</v>
      </c>
      <c r="Q18" s="35" t="s">
        <v>197</v>
      </c>
      <c r="R18" s="36" t="s">
        <v>94</v>
      </c>
      <c r="S18" s="37">
        <v>0.2693912222624531</v>
      </c>
      <c r="U18" s="38" t="s">
        <v>198</v>
      </c>
      <c r="V18" s="36" t="s">
        <v>94</v>
      </c>
      <c r="W18" s="37">
        <v>0.2072228585936752</v>
      </c>
      <c r="Y18" s="35" t="s">
        <v>197</v>
      </c>
      <c r="Z18" s="36" t="s">
        <v>94</v>
      </c>
      <c r="AA18" s="37">
        <v>0.36390360905684238</v>
      </c>
      <c r="AC18" s="38" t="s">
        <v>198</v>
      </c>
      <c r="AD18" s="36" t="s">
        <v>94</v>
      </c>
      <c r="AE18" s="37">
        <v>0.28391118588824826</v>
      </c>
      <c r="AG18" s="35" t="s">
        <v>197</v>
      </c>
      <c r="AH18" s="36" t="s">
        <v>94</v>
      </c>
      <c r="AI18" s="37">
        <v>0.36284435053884384</v>
      </c>
      <c r="AK18" s="38" t="s">
        <v>198</v>
      </c>
      <c r="AL18" s="36" t="s">
        <v>94</v>
      </c>
      <c r="AM18" s="37">
        <v>0.27469670855123757</v>
      </c>
      <c r="AO18" s="35" t="s">
        <v>197</v>
      </c>
      <c r="AP18" s="36" t="s">
        <v>94</v>
      </c>
      <c r="AQ18" s="37">
        <v>0.99613918185813932</v>
      </c>
      <c r="AS18" s="38" t="s">
        <v>198</v>
      </c>
      <c r="AT18" s="36" t="s">
        <v>94</v>
      </c>
      <c r="AU18" s="37">
        <v>0.76583075303316095</v>
      </c>
      <c r="AW18" s="35" t="s">
        <v>197</v>
      </c>
      <c r="AX18" s="36" t="s">
        <v>94</v>
      </c>
      <c r="AY18" s="37">
        <v>0.72674795959568628</v>
      </c>
      <c r="BA18" s="38" t="s">
        <v>198</v>
      </c>
      <c r="BB18" s="36" t="s">
        <v>94</v>
      </c>
      <c r="BC18" s="37">
        <v>0.55860789443948589</v>
      </c>
    </row>
    <row r="19" spans="1:55" x14ac:dyDescent="0.35">
      <c r="A19" s="35" t="s">
        <v>197</v>
      </c>
      <c r="B19" s="36" t="s">
        <v>95</v>
      </c>
      <c r="C19" s="37">
        <v>1.8544497504544009</v>
      </c>
      <c r="E19" s="38" t="s">
        <v>198</v>
      </c>
      <c r="F19" s="36" t="s">
        <v>95</v>
      </c>
      <c r="G19" s="37">
        <v>0.86498621767895489</v>
      </c>
      <c r="I19" s="35" t="s">
        <v>197</v>
      </c>
      <c r="J19" s="36" t="s">
        <v>95</v>
      </c>
      <c r="K19" s="37">
        <v>0.40833439883292366</v>
      </c>
      <c r="M19" s="38" t="s">
        <v>198</v>
      </c>
      <c r="N19" s="36" t="s">
        <v>95</v>
      </c>
      <c r="O19" s="37">
        <v>0.21499477023832292</v>
      </c>
      <c r="Q19" s="35" t="s">
        <v>197</v>
      </c>
      <c r="R19" s="36" t="s">
        <v>95</v>
      </c>
      <c r="S19" s="37">
        <v>0.49237739435848604</v>
      </c>
      <c r="U19" s="38" t="s">
        <v>198</v>
      </c>
      <c r="V19" s="36" t="s">
        <v>95</v>
      </c>
      <c r="W19" s="37">
        <v>0.24493478087333881</v>
      </c>
      <c r="Y19" s="35" t="s">
        <v>197</v>
      </c>
      <c r="Z19" s="36" t="s">
        <v>95</v>
      </c>
      <c r="AA19" s="37">
        <v>0.47302261386059985</v>
      </c>
      <c r="AC19" s="38" t="s">
        <v>198</v>
      </c>
      <c r="AD19" s="36" t="s">
        <v>95</v>
      </c>
      <c r="AE19" s="37">
        <v>0.20010666031834468</v>
      </c>
      <c r="AG19" s="35" t="s">
        <v>197</v>
      </c>
      <c r="AH19" s="36" t="s">
        <v>95</v>
      </c>
      <c r="AI19" s="37">
        <v>0.48071534340239119</v>
      </c>
      <c r="AK19" s="38" t="s">
        <v>198</v>
      </c>
      <c r="AL19" s="36" t="s">
        <v>95</v>
      </c>
      <c r="AM19" s="37">
        <v>0.20495000624894841</v>
      </c>
      <c r="AO19" s="35" t="s">
        <v>197</v>
      </c>
      <c r="AP19" s="36" t="s">
        <v>95</v>
      </c>
      <c r="AQ19" s="37">
        <v>1.4461153516214771</v>
      </c>
      <c r="AS19" s="38" t="s">
        <v>198</v>
      </c>
      <c r="AT19" s="36" t="s">
        <v>95</v>
      </c>
      <c r="AU19" s="37">
        <v>0.64999144744063186</v>
      </c>
      <c r="AW19" s="35" t="s">
        <v>197</v>
      </c>
      <c r="AX19" s="36" t="s">
        <v>95</v>
      </c>
      <c r="AY19" s="37">
        <v>0.95373795726299104</v>
      </c>
      <c r="BA19" s="38" t="s">
        <v>198</v>
      </c>
      <c r="BB19" s="36" t="s">
        <v>95</v>
      </c>
      <c r="BC19" s="37">
        <v>0.40505666656729311</v>
      </c>
    </row>
    <row r="20" spans="1:55" x14ac:dyDescent="0.35">
      <c r="A20" s="35" t="s">
        <v>197</v>
      </c>
      <c r="B20" s="36" t="s">
        <v>96</v>
      </c>
      <c r="C20" s="37">
        <v>0.47214640151981024</v>
      </c>
      <c r="E20" s="38" t="s">
        <v>198</v>
      </c>
      <c r="F20" s="36" t="s">
        <v>96</v>
      </c>
      <c r="G20" s="37">
        <v>0.21856671575804126</v>
      </c>
      <c r="I20" s="35" t="s">
        <v>197</v>
      </c>
      <c r="J20" s="36" t="s">
        <v>96</v>
      </c>
      <c r="K20" s="37">
        <v>0.10803371849163625</v>
      </c>
      <c r="M20" s="38" t="s">
        <v>198</v>
      </c>
      <c r="N20" s="36" t="s">
        <v>96</v>
      </c>
      <c r="O20" s="37">
        <v>3.5184073256667378E-2</v>
      </c>
      <c r="Q20" s="35" t="s">
        <v>197</v>
      </c>
      <c r="R20" s="36" t="s">
        <v>96</v>
      </c>
      <c r="S20" s="37">
        <v>0.1153497530677929</v>
      </c>
      <c r="U20" s="38" t="s">
        <v>198</v>
      </c>
      <c r="V20" s="36" t="s">
        <v>96</v>
      </c>
      <c r="W20" s="37">
        <v>4.8364800488270604E-2</v>
      </c>
      <c r="Y20" s="35" t="s">
        <v>197</v>
      </c>
      <c r="Z20" s="36" t="s">
        <v>96</v>
      </c>
      <c r="AA20" s="37">
        <v>0.11503984862031962</v>
      </c>
      <c r="AC20" s="38" t="s">
        <v>198</v>
      </c>
      <c r="AD20" s="36" t="s">
        <v>96</v>
      </c>
      <c r="AE20" s="37">
        <v>5.06036451995239E-2</v>
      </c>
      <c r="AG20" s="35" t="s">
        <v>197</v>
      </c>
      <c r="AH20" s="36" t="s">
        <v>96</v>
      </c>
      <c r="AI20" s="37">
        <v>0.13372308134006142</v>
      </c>
      <c r="AK20" s="38" t="s">
        <v>198</v>
      </c>
      <c r="AL20" s="36" t="s">
        <v>96</v>
      </c>
      <c r="AM20" s="37">
        <v>8.4414196813579381E-2</v>
      </c>
      <c r="AO20" s="35" t="s">
        <v>197</v>
      </c>
      <c r="AP20" s="36" t="s">
        <v>96</v>
      </c>
      <c r="AQ20" s="37">
        <v>0.3641126830281739</v>
      </c>
      <c r="AS20" s="38" t="s">
        <v>198</v>
      </c>
      <c r="AT20" s="36" t="s">
        <v>96</v>
      </c>
      <c r="AU20" s="37">
        <v>0.18338264250137387</v>
      </c>
      <c r="AW20" s="35" t="s">
        <v>197</v>
      </c>
      <c r="AX20" s="36" t="s">
        <v>96</v>
      </c>
      <c r="AY20" s="37">
        <v>0.24876292996038102</v>
      </c>
      <c r="BA20" s="38" t="s">
        <v>198</v>
      </c>
      <c r="BB20" s="36" t="s">
        <v>96</v>
      </c>
      <c r="BC20" s="37">
        <v>0.1350178420131033</v>
      </c>
    </row>
    <row r="21" spans="1:55" x14ac:dyDescent="0.35">
      <c r="A21" s="35" t="s">
        <v>197</v>
      </c>
      <c r="B21" s="36" t="s">
        <v>98</v>
      </c>
      <c r="C21" s="37">
        <v>1.3486463032083138</v>
      </c>
      <c r="E21" s="38" t="s">
        <v>198</v>
      </c>
      <c r="F21" s="36" t="s">
        <v>98</v>
      </c>
      <c r="G21" s="37">
        <v>1.1331974811908536</v>
      </c>
      <c r="I21" s="35" t="s">
        <v>197</v>
      </c>
      <c r="J21" s="36" t="s">
        <v>98</v>
      </c>
      <c r="K21" s="37">
        <v>0.39952168612733485</v>
      </c>
      <c r="M21" s="38" t="s">
        <v>198</v>
      </c>
      <c r="N21" s="36" t="s">
        <v>98</v>
      </c>
      <c r="O21" s="37">
        <v>0.34669761304417007</v>
      </c>
      <c r="Q21" s="35" t="s">
        <v>197</v>
      </c>
      <c r="R21" s="36" t="s">
        <v>98</v>
      </c>
      <c r="S21" s="37">
        <v>0.41196976839257959</v>
      </c>
      <c r="U21" s="38" t="s">
        <v>198</v>
      </c>
      <c r="V21" s="36" t="s">
        <v>98</v>
      </c>
      <c r="W21" s="37">
        <v>0.35238060282538486</v>
      </c>
      <c r="Y21" s="35" t="s">
        <v>197</v>
      </c>
      <c r="Z21" s="36" t="s">
        <v>98</v>
      </c>
      <c r="AA21" s="37">
        <v>0.30001768116243199</v>
      </c>
      <c r="AC21" s="38" t="s">
        <v>198</v>
      </c>
      <c r="AD21" s="36" t="s">
        <v>98</v>
      </c>
      <c r="AE21" s="37">
        <v>0.25211655612828704</v>
      </c>
      <c r="AG21" s="35" t="s">
        <v>197</v>
      </c>
      <c r="AH21" s="36" t="s">
        <v>98</v>
      </c>
      <c r="AI21" s="37">
        <v>0.23713716752596742</v>
      </c>
      <c r="AK21" s="38" t="s">
        <v>198</v>
      </c>
      <c r="AL21" s="36" t="s">
        <v>98</v>
      </c>
      <c r="AM21" s="37">
        <v>0.1820027091930117</v>
      </c>
      <c r="AO21" s="35" t="s">
        <v>197</v>
      </c>
      <c r="AP21" s="36" t="s">
        <v>98</v>
      </c>
      <c r="AQ21" s="37">
        <v>0.94912461708097906</v>
      </c>
      <c r="AS21" s="38" t="s">
        <v>198</v>
      </c>
      <c r="AT21" s="36" t="s">
        <v>98</v>
      </c>
      <c r="AU21" s="37">
        <v>0.78649986814668349</v>
      </c>
      <c r="AW21" s="35" t="s">
        <v>197</v>
      </c>
      <c r="AX21" s="36" t="s">
        <v>98</v>
      </c>
      <c r="AY21" s="37">
        <v>0.53715484868839947</v>
      </c>
      <c r="BA21" s="38" t="s">
        <v>198</v>
      </c>
      <c r="BB21" s="36" t="s">
        <v>98</v>
      </c>
      <c r="BC21" s="37">
        <v>0.43411926532129874</v>
      </c>
    </row>
    <row r="22" spans="1:55" x14ac:dyDescent="0.35">
      <c r="A22" s="35" t="s">
        <v>197</v>
      </c>
      <c r="B22" s="36" t="s">
        <v>99</v>
      </c>
      <c r="C22" s="37">
        <v>1.6641031177757348</v>
      </c>
      <c r="E22" s="38" t="s">
        <v>198</v>
      </c>
      <c r="F22" s="36" t="s">
        <v>99</v>
      </c>
      <c r="G22" s="37">
        <v>1.2713836032004429</v>
      </c>
      <c r="I22" s="35" t="s">
        <v>197</v>
      </c>
      <c r="J22" s="36" t="s">
        <v>99</v>
      </c>
      <c r="K22" s="37">
        <v>0.5429005634794537</v>
      </c>
      <c r="M22" s="38" t="s">
        <v>198</v>
      </c>
      <c r="N22" s="36" t="s">
        <v>99</v>
      </c>
      <c r="O22" s="37">
        <v>0.45523470102215841</v>
      </c>
      <c r="Q22" s="35" t="s">
        <v>197</v>
      </c>
      <c r="R22" s="36" t="s">
        <v>99</v>
      </c>
      <c r="S22" s="37">
        <v>0.52205070803390297</v>
      </c>
      <c r="U22" s="38" t="s">
        <v>198</v>
      </c>
      <c r="V22" s="36" t="s">
        <v>99</v>
      </c>
      <c r="W22" s="37">
        <v>0.42790586060836128</v>
      </c>
      <c r="Y22" s="35" t="s">
        <v>197</v>
      </c>
      <c r="Z22" s="36" t="s">
        <v>99</v>
      </c>
      <c r="AA22" s="37">
        <v>0.3234776556981438</v>
      </c>
      <c r="AC22" s="38" t="s">
        <v>198</v>
      </c>
      <c r="AD22" s="36" t="s">
        <v>99</v>
      </c>
      <c r="AE22" s="37">
        <v>0.22283119553518665</v>
      </c>
      <c r="AG22" s="35" t="s">
        <v>197</v>
      </c>
      <c r="AH22" s="36" t="s">
        <v>99</v>
      </c>
      <c r="AI22" s="37">
        <v>0.27567419056423453</v>
      </c>
      <c r="AK22" s="38" t="s">
        <v>198</v>
      </c>
      <c r="AL22" s="36" t="s">
        <v>99</v>
      </c>
      <c r="AM22" s="37">
        <v>0.16541184603473633</v>
      </c>
      <c r="AO22" s="35" t="s">
        <v>197</v>
      </c>
      <c r="AP22" s="36" t="s">
        <v>99</v>
      </c>
      <c r="AQ22" s="37">
        <v>1.1212025542962814</v>
      </c>
      <c r="AS22" s="38" t="s">
        <v>198</v>
      </c>
      <c r="AT22" s="36" t="s">
        <v>99</v>
      </c>
      <c r="AU22" s="37">
        <v>0.81614890217828429</v>
      </c>
      <c r="AW22" s="35" t="s">
        <v>197</v>
      </c>
      <c r="AX22" s="36" t="s">
        <v>99</v>
      </c>
      <c r="AY22" s="37">
        <v>0.59915184626237838</v>
      </c>
      <c r="BA22" s="38" t="s">
        <v>198</v>
      </c>
      <c r="BB22" s="36" t="s">
        <v>99</v>
      </c>
      <c r="BC22" s="37">
        <v>0.38824304156992295</v>
      </c>
    </row>
    <row r="23" spans="1:55" x14ac:dyDescent="0.35">
      <c r="A23" s="35" t="s">
        <v>197</v>
      </c>
      <c r="B23" s="36" t="s">
        <v>100</v>
      </c>
      <c r="C23" s="37">
        <v>0</v>
      </c>
      <c r="E23" s="38" t="s">
        <v>198</v>
      </c>
      <c r="F23" s="36" t="s">
        <v>100</v>
      </c>
      <c r="G23" s="37">
        <v>-2.7912629788091711E-2</v>
      </c>
      <c r="I23" s="35" t="s">
        <v>197</v>
      </c>
      <c r="J23" s="36" t="s">
        <v>100</v>
      </c>
      <c r="K23" s="37">
        <v>0</v>
      </c>
      <c r="M23" s="38" t="s">
        <v>198</v>
      </c>
      <c r="N23" s="36" t="s">
        <v>100</v>
      </c>
      <c r="O23" s="37">
        <v>-7.5442803996737902E-3</v>
      </c>
      <c r="Q23" s="35" t="s">
        <v>197</v>
      </c>
      <c r="R23" s="36" t="s">
        <v>100</v>
      </c>
      <c r="S23" s="37">
        <v>0</v>
      </c>
      <c r="U23" s="38" t="s">
        <v>198</v>
      </c>
      <c r="V23" s="36" t="s">
        <v>100</v>
      </c>
      <c r="W23" s="37">
        <v>-9.294767570931263E-3</v>
      </c>
      <c r="Y23" s="35" t="s">
        <v>197</v>
      </c>
      <c r="Z23" s="36" t="s">
        <v>100</v>
      </c>
      <c r="AA23" s="37">
        <v>0</v>
      </c>
      <c r="AC23" s="38" t="s">
        <v>198</v>
      </c>
      <c r="AD23" s="36" t="s">
        <v>100</v>
      </c>
      <c r="AE23" s="37">
        <v>-4.3045865605588918E-3</v>
      </c>
      <c r="AG23" s="35" t="s">
        <v>197</v>
      </c>
      <c r="AH23" s="36" t="s">
        <v>100</v>
      </c>
      <c r="AI23" s="37">
        <v>0</v>
      </c>
      <c r="AK23" s="38" t="s">
        <v>198</v>
      </c>
      <c r="AL23" s="36" t="s">
        <v>100</v>
      </c>
      <c r="AM23" s="37">
        <v>-6.7689952569277663E-3</v>
      </c>
      <c r="AO23" s="35" t="s">
        <v>197</v>
      </c>
      <c r="AP23" s="36" t="s">
        <v>100</v>
      </c>
      <c r="AQ23" s="37">
        <v>0</v>
      </c>
      <c r="AS23" s="38" t="s">
        <v>198</v>
      </c>
      <c r="AT23" s="36" t="s">
        <v>100</v>
      </c>
      <c r="AU23" s="37">
        <v>-2.036834938841792E-2</v>
      </c>
      <c r="AW23" s="35" t="s">
        <v>197</v>
      </c>
      <c r="AX23" s="36" t="s">
        <v>100</v>
      </c>
      <c r="AY23" s="37">
        <v>0</v>
      </c>
      <c r="BA23" s="38" t="s">
        <v>198</v>
      </c>
      <c r="BB23" s="36" t="s">
        <v>100</v>
      </c>
      <c r="BC23" s="37">
        <v>-1.1073581817486657E-2</v>
      </c>
    </row>
    <row r="24" spans="1:55" x14ac:dyDescent="0.35">
      <c r="A24" s="35" t="s">
        <v>197</v>
      </c>
      <c r="B24" s="36" t="s">
        <v>101</v>
      </c>
      <c r="C24" s="37">
        <v>2.5652973897364206E-2</v>
      </c>
      <c r="E24" s="38" t="s">
        <v>198</v>
      </c>
      <c r="F24" s="36" t="s">
        <v>101</v>
      </c>
      <c r="G24" s="37">
        <v>-3.4074190946553527E-2</v>
      </c>
      <c r="I24" s="35" t="s">
        <v>197</v>
      </c>
      <c r="J24" s="36" t="s">
        <v>101</v>
      </c>
      <c r="K24" s="37">
        <v>6.7930367236656089E-3</v>
      </c>
      <c r="M24" s="38" t="s">
        <v>198</v>
      </c>
      <c r="N24" s="36" t="s">
        <v>101</v>
      </c>
      <c r="O24" s="37">
        <v>-5.0924693340796776E-3</v>
      </c>
      <c r="Q24" s="35" t="s">
        <v>197</v>
      </c>
      <c r="R24" s="36" t="s">
        <v>101</v>
      </c>
      <c r="S24" s="37">
        <v>9.4201041104016378E-3</v>
      </c>
      <c r="U24" s="38" t="s">
        <v>198</v>
      </c>
      <c r="V24" s="36" t="s">
        <v>101</v>
      </c>
      <c r="W24" s="37">
        <v>-4.4512330266592353E-3</v>
      </c>
      <c r="Y24" s="35" t="s">
        <v>197</v>
      </c>
      <c r="Z24" s="36" t="s">
        <v>101</v>
      </c>
      <c r="AA24" s="37">
        <v>8.0562534053325412E-3</v>
      </c>
      <c r="AC24" s="38" t="s">
        <v>198</v>
      </c>
      <c r="AD24" s="36" t="s">
        <v>101</v>
      </c>
      <c r="AE24" s="37">
        <v>-4.9538663808617912E-3</v>
      </c>
      <c r="AG24" s="35" t="s">
        <v>197</v>
      </c>
      <c r="AH24" s="36" t="s">
        <v>101</v>
      </c>
      <c r="AI24" s="37">
        <v>1.383579657964418E-3</v>
      </c>
      <c r="AK24" s="38" t="s">
        <v>198</v>
      </c>
      <c r="AL24" s="36" t="s">
        <v>101</v>
      </c>
      <c r="AM24" s="37">
        <v>-1.957662220495282E-2</v>
      </c>
      <c r="AO24" s="35" t="s">
        <v>197</v>
      </c>
      <c r="AP24" s="36" t="s">
        <v>101</v>
      </c>
      <c r="AQ24" s="37">
        <v>1.8859937173698597E-2</v>
      </c>
      <c r="AS24" s="38" t="s">
        <v>198</v>
      </c>
      <c r="AT24" s="36" t="s">
        <v>101</v>
      </c>
      <c r="AU24" s="37">
        <v>-2.8981721612473848E-2</v>
      </c>
      <c r="AW24" s="35" t="s">
        <v>197</v>
      </c>
      <c r="AX24" s="36" t="s">
        <v>101</v>
      </c>
      <c r="AY24" s="37">
        <v>9.4398330632969596E-3</v>
      </c>
      <c r="BA24" s="38" t="s">
        <v>198</v>
      </c>
      <c r="BB24" s="36" t="s">
        <v>101</v>
      </c>
      <c r="BC24" s="37">
        <v>-2.4530488585814612E-2</v>
      </c>
    </row>
    <row r="25" spans="1:55" x14ac:dyDescent="0.35">
      <c r="A25" s="35" t="s">
        <v>197</v>
      </c>
      <c r="B25" s="36" t="s">
        <v>102</v>
      </c>
      <c r="C25" s="37">
        <v>0</v>
      </c>
      <c r="E25" s="38" t="s">
        <v>198</v>
      </c>
      <c r="F25" s="36" t="s">
        <v>102</v>
      </c>
      <c r="G25" s="37">
        <v>-7.8075632514990001E-2</v>
      </c>
      <c r="I25" s="35" t="s">
        <v>197</v>
      </c>
      <c r="J25" s="36" t="s">
        <v>102</v>
      </c>
      <c r="K25" s="37">
        <v>0</v>
      </c>
      <c r="M25" s="38" t="s">
        <v>198</v>
      </c>
      <c r="N25" s="36" t="s">
        <v>102</v>
      </c>
      <c r="O25" s="37">
        <v>-2.0795894728480192E-2</v>
      </c>
      <c r="Q25" s="35" t="s">
        <v>197</v>
      </c>
      <c r="R25" s="36" t="s">
        <v>102</v>
      </c>
      <c r="S25" s="37">
        <v>0</v>
      </c>
      <c r="U25" s="38" t="s">
        <v>198</v>
      </c>
      <c r="V25" s="36" t="s">
        <v>102</v>
      </c>
      <c r="W25" s="37">
        <v>-1.8859608433287087E-2</v>
      </c>
      <c r="Y25" s="35" t="s">
        <v>197</v>
      </c>
      <c r="Z25" s="36" t="s">
        <v>102</v>
      </c>
      <c r="AA25" s="37">
        <v>0</v>
      </c>
      <c r="AC25" s="38" t="s">
        <v>198</v>
      </c>
      <c r="AD25" s="36" t="s">
        <v>102</v>
      </c>
      <c r="AE25" s="37">
        <v>-1.5518796133948277E-2</v>
      </c>
      <c r="AG25" s="35" t="s">
        <v>197</v>
      </c>
      <c r="AH25" s="36" t="s">
        <v>102</v>
      </c>
      <c r="AI25" s="37">
        <v>0</v>
      </c>
      <c r="AK25" s="38" t="s">
        <v>198</v>
      </c>
      <c r="AL25" s="36" t="s">
        <v>102</v>
      </c>
      <c r="AM25" s="37">
        <v>-2.2901333219274452E-2</v>
      </c>
      <c r="AO25" s="35" t="s">
        <v>197</v>
      </c>
      <c r="AP25" s="36" t="s">
        <v>102</v>
      </c>
      <c r="AQ25" s="37">
        <v>0</v>
      </c>
      <c r="AS25" s="38" t="s">
        <v>198</v>
      </c>
      <c r="AT25" s="36" t="s">
        <v>102</v>
      </c>
      <c r="AU25" s="37">
        <v>-5.7279737786509813E-2</v>
      </c>
      <c r="AW25" s="35" t="s">
        <v>197</v>
      </c>
      <c r="AX25" s="36" t="s">
        <v>102</v>
      </c>
      <c r="AY25" s="37">
        <v>0</v>
      </c>
      <c r="BA25" s="38" t="s">
        <v>198</v>
      </c>
      <c r="BB25" s="36" t="s">
        <v>102</v>
      </c>
      <c r="BC25" s="37">
        <v>-3.8420129353222726E-2</v>
      </c>
    </row>
    <row r="26" spans="1:55" x14ac:dyDescent="0.35">
      <c r="A26" s="35" t="s">
        <v>197</v>
      </c>
      <c r="B26" s="36" t="s">
        <v>200</v>
      </c>
      <c r="C26" s="37">
        <v>0</v>
      </c>
      <c r="E26" s="38" t="s">
        <v>198</v>
      </c>
      <c r="F26" s="36" t="s">
        <v>200</v>
      </c>
      <c r="G26" s="37">
        <v>0</v>
      </c>
      <c r="I26" s="35" t="s">
        <v>197</v>
      </c>
      <c r="J26" s="36" t="s">
        <v>200</v>
      </c>
      <c r="K26" s="37">
        <v>0</v>
      </c>
      <c r="M26" s="38" t="s">
        <v>198</v>
      </c>
      <c r="N26" s="36" t="s">
        <v>200</v>
      </c>
      <c r="O26" s="37">
        <v>0</v>
      </c>
      <c r="Q26" s="35" t="s">
        <v>197</v>
      </c>
      <c r="R26" s="36" t="s">
        <v>200</v>
      </c>
      <c r="S26" s="37">
        <v>0</v>
      </c>
      <c r="U26" s="38" t="s">
        <v>198</v>
      </c>
      <c r="V26" s="36" t="s">
        <v>200</v>
      </c>
      <c r="W26" s="37">
        <v>0</v>
      </c>
      <c r="Y26" s="35" t="s">
        <v>197</v>
      </c>
      <c r="Z26" s="36" t="s">
        <v>200</v>
      </c>
      <c r="AA26" s="37">
        <v>0</v>
      </c>
      <c r="AC26" s="38" t="s">
        <v>198</v>
      </c>
      <c r="AD26" s="36" t="s">
        <v>200</v>
      </c>
      <c r="AE26" s="37">
        <v>0</v>
      </c>
      <c r="AG26" s="35" t="s">
        <v>197</v>
      </c>
      <c r="AH26" s="36" t="s">
        <v>200</v>
      </c>
      <c r="AI26" s="37">
        <v>0</v>
      </c>
      <c r="AK26" s="38" t="s">
        <v>198</v>
      </c>
      <c r="AL26" s="36" t="s">
        <v>200</v>
      </c>
      <c r="AM26" s="37">
        <v>0</v>
      </c>
      <c r="AO26" s="35" t="s">
        <v>197</v>
      </c>
      <c r="AP26" s="36" t="s">
        <v>200</v>
      </c>
      <c r="AQ26" s="37">
        <v>0</v>
      </c>
      <c r="AS26" s="38" t="s">
        <v>198</v>
      </c>
      <c r="AT26" s="36" t="s">
        <v>200</v>
      </c>
      <c r="AU26" s="37">
        <v>0</v>
      </c>
      <c r="AW26" s="35" t="s">
        <v>197</v>
      </c>
      <c r="AX26" s="36" t="s">
        <v>200</v>
      </c>
      <c r="AY26" s="37">
        <v>0</v>
      </c>
      <c r="BA26" s="38" t="s">
        <v>198</v>
      </c>
      <c r="BB26" s="36" t="s">
        <v>200</v>
      </c>
      <c r="BC26" s="37">
        <v>0</v>
      </c>
    </row>
    <row r="27" spans="1:55" x14ac:dyDescent="0.35">
      <c r="A27" s="35" t="s">
        <v>197</v>
      </c>
      <c r="B27" s="36" t="s">
        <v>105</v>
      </c>
      <c r="C27" s="37">
        <v>0.62052307946981711</v>
      </c>
      <c r="E27" s="38" t="s">
        <v>198</v>
      </c>
      <c r="F27" s="36" t="s">
        <v>105</v>
      </c>
      <c r="G27" s="37">
        <v>9.6224612848234789E-2</v>
      </c>
      <c r="I27" s="35" t="s">
        <v>197</v>
      </c>
      <c r="J27" s="36" t="s">
        <v>105</v>
      </c>
      <c r="K27" s="37">
        <v>0.15051398350881856</v>
      </c>
      <c r="M27" s="38" t="s">
        <v>198</v>
      </c>
      <c r="N27" s="36" t="s">
        <v>105</v>
      </c>
      <c r="O27" s="37">
        <v>6.2328446872847443E-2</v>
      </c>
      <c r="Q27" s="35" t="s">
        <v>197</v>
      </c>
      <c r="R27" s="36" t="s">
        <v>105</v>
      </c>
      <c r="S27" s="37">
        <v>0.15939294033211968</v>
      </c>
      <c r="U27" s="38" t="s">
        <v>198</v>
      </c>
      <c r="V27" s="36" t="s">
        <v>105</v>
      </c>
      <c r="W27" s="37">
        <v>3.9643362635545434E-3</v>
      </c>
      <c r="Y27" s="35" t="s">
        <v>197</v>
      </c>
      <c r="Z27" s="36" t="s">
        <v>105</v>
      </c>
      <c r="AA27" s="37">
        <v>0.14921606988317093</v>
      </c>
      <c r="AC27" s="38" t="s">
        <v>198</v>
      </c>
      <c r="AD27" s="36" t="s">
        <v>105</v>
      </c>
      <c r="AE27" s="37">
        <v>2.405593748617476E-2</v>
      </c>
      <c r="AG27" s="35" t="s">
        <v>197</v>
      </c>
      <c r="AH27" s="36" t="s">
        <v>105</v>
      </c>
      <c r="AI27" s="37">
        <v>0.16140008574570802</v>
      </c>
      <c r="AK27" s="38" t="s">
        <v>198</v>
      </c>
      <c r="AL27" s="36" t="s">
        <v>105</v>
      </c>
      <c r="AM27" s="37">
        <v>5.875892225658038E-3</v>
      </c>
      <c r="AO27" s="35" t="s">
        <v>197</v>
      </c>
      <c r="AP27" s="36" t="s">
        <v>105</v>
      </c>
      <c r="AQ27" s="37">
        <v>0.47000909596099866</v>
      </c>
      <c r="AS27" s="38" t="s">
        <v>198</v>
      </c>
      <c r="AT27" s="36" t="s">
        <v>105</v>
      </c>
      <c r="AU27" s="37">
        <v>3.3896165975387346E-2</v>
      </c>
      <c r="AW27" s="35" t="s">
        <v>197</v>
      </c>
      <c r="AX27" s="36" t="s">
        <v>105</v>
      </c>
      <c r="AY27" s="37">
        <v>0.31061615562887895</v>
      </c>
      <c r="BA27" s="38" t="s">
        <v>198</v>
      </c>
      <c r="BB27" s="36" t="s">
        <v>105</v>
      </c>
      <c r="BC27" s="37">
        <v>2.9931829711832798E-2</v>
      </c>
    </row>
    <row r="28" spans="1:55" x14ac:dyDescent="0.35">
      <c r="A28" s="35" t="s">
        <v>197</v>
      </c>
      <c r="B28" s="36" t="s">
        <v>106</v>
      </c>
      <c r="C28" s="37">
        <v>0.86881301702663505</v>
      </c>
      <c r="E28" s="38" t="s">
        <v>198</v>
      </c>
      <c r="F28" s="36" t="s">
        <v>106</v>
      </c>
      <c r="G28" s="37">
        <v>0.58867832534811371</v>
      </c>
      <c r="I28" s="35" t="s">
        <v>197</v>
      </c>
      <c r="J28" s="36" t="s">
        <v>106</v>
      </c>
      <c r="K28" s="37">
        <v>0.20517115104365988</v>
      </c>
      <c r="M28" s="38" t="s">
        <v>198</v>
      </c>
      <c r="N28" s="36" t="s">
        <v>106</v>
      </c>
      <c r="O28" s="37">
        <v>0.16383250748917882</v>
      </c>
      <c r="Q28" s="35" t="s">
        <v>197</v>
      </c>
      <c r="R28" s="36" t="s">
        <v>106</v>
      </c>
      <c r="S28" s="37">
        <v>0.21806039926490894</v>
      </c>
      <c r="U28" s="38" t="s">
        <v>198</v>
      </c>
      <c r="V28" s="36" t="s">
        <v>106</v>
      </c>
      <c r="W28" s="37">
        <v>0.15052057506587416</v>
      </c>
      <c r="Y28" s="35" t="s">
        <v>197</v>
      </c>
      <c r="Z28" s="36" t="s">
        <v>106</v>
      </c>
      <c r="AA28" s="37">
        <v>0.24001255411253578</v>
      </c>
      <c r="AC28" s="38" t="s">
        <v>198</v>
      </c>
      <c r="AD28" s="36" t="s">
        <v>106</v>
      </c>
      <c r="AE28" s="37">
        <v>0.16253792228391578</v>
      </c>
      <c r="AG28" s="35" t="s">
        <v>197</v>
      </c>
      <c r="AH28" s="36" t="s">
        <v>106</v>
      </c>
      <c r="AI28" s="37">
        <v>0.2055689126055304</v>
      </c>
      <c r="AK28" s="38" t="s">
        <v>198</v>
      </c>
      <c r="AL28" s="36" t="s">
        <v>106</v>
      </c>
      <c r="AM28" s="37">
        <v>0.11178732050914492</v>
      </c>
      <c r="AO28" s="35" t="s">
        <v>197</v>
      </c>
      <c r="AP28" s="36" t="s">
        <v>106</v>
      </c>
      <c r="AQ28" s="37">
        <v>0.66364186598297503</v>
      </c>
      <c r="AS28" s="38" t="s">
        <v>198</v>
      </c>
      <c r="AT28" s="36" t="s">
        <v>106</v>
      </c>
      <c r="AU28" s="37">
        <v>0.42484581785893488</v>
      </c>
      <c r="AW28" s="35" t="s">
        <v>197</v>
      </c>
      <c r="AX28" s="36" t="s">
        <v>106</v>
      </c>
      <c r="AY28" s="37">
        <v>0.4455814667180662</v>
      </c>
      <c r="BA28" s="38" t="s">
        <v>198</v>
      </c>
      <c r="BB28" s="36" t="s">
        <v>106</v>
      </c>
      <c r="BC28" s="37">
        <v>0.2743252427930607</v>
      </c>
    </row>
    <row r="29" spans="1:55" x14ac:dyDescent="0.35">
      <c r="A29" s="35" t="s">
        <v>197</v>
      </c>
      <c r="B29" s="36" t="s">
        <v>107</v>
      </c>
      <c r="C29" s="37">
        <v>5.8106677385566879E-2</v>
      </c>
      <c r="E29" s="38" t="s">
        <v>198</v>
      </c>
      <c r="F29" s="36" t="s">
        <v>107</v>
      </c>
      <c r="G29" s="37">
        <v>5.4960222936135802E-3</v>
      </c>
      <c r="I29" s="35" t="s">
        <v>197</v>
      </c>
      <c r="J29" s="36" t="s">
        <v>107</v>
      </c>
      <c r="K29" s="37">
        <v>1.9680702315697917E-2</v>
      </c>
      <c r="M29" s="38" t="s">
        <v>198</v>
      </c>
      <c r="N29" s="36" t="s">
        <v>107</v>
      </c>
      <c r="O29" s="37">
        <v>5.7889833643319736E-3</v>
      </c>
      <c r="Q29" s="35" t="s">
        <v>197</v>
      </c>
      <c r="R29" s="36" t="s">
        <v>107</v>
      </c>
      <c r="S29" s="37">
        <v>1.8943658366486205E-2</v>
      </c>
      <c r="U29" s="38" t="s">
        <v>198</v>
      </c>
      <c r="V29" s="36" t="s">
        <v>107</v>
      </c>
      <c r="W29" s="37">
        <v>2.6129316358092323E-3</v>
      </c>
      <c r="Y29" s="35" t="s">
        <v>197</v>
      </c>
      <c r="Z29" s="36" t="s">
        <v>107</v>
      </c>
      <c r="AA29" s="37">
        <v>1.0559301269686856E-2</v>
      </c>
      <c r="AC29" s="38" t="s">
        <v>198</v>
      </c>
      <c r="AD29" s="36" t="s">
        <v>107</v>
      </c>
      <c r="AE29" s="37">
        <v>3.4215898047928852E-3</v>
      </c>
      <c r="AG29" s="35" t="s">
        <v>197</v>
      </c>
      <c r="AH29" s="36" t="s">
        <v>107</v>
      </c>
      <c r="AI29" s="37">
        <v>8.9230154336959015E-3</v>
      </c>
      <c r="AK29" s="38" t="s">
        <v>198</v>
      </c>
      <c r="AL29" s="36" t="s">
        <v>107</v>
      </c>
      <c r="AM29" s="37">
        <v>-6.3274825113205091E-3</v>
      </c>
      <c r="AO29" s="35" t="s">
        <v>197</v>
      </c>
      <c r="AP29" s="36" t="s">
        <v>107</v>
      </c>
      <c r="AQ29" s="37">
        <v>3.8425975069868959E-2</v>
      </c>
      <c r="AS29" s="38" t="s">
        <v>198</v>
      </c>
      <c r="AT29" s="36" t="s">
        <v>107</v>
      </c>
      <c r="AU29" s="37">
        <v>-2.9296107071839165E-4</v>
      </c>
      <c r="AW29" s="35" t="s">
        <v>197</v>
      </c>
      <c r="AX29" s="36" t="s">
        <v>107</v>
      </c>
      <c r="AY29" s="37">
        <v>1.9482316703382758E-2</v>
      </c>
      <c r="BA29" s="38" t="s">
        <v>198</v>
      </c>
      <c r="BB29" s="36" t="s">
        <v>107</v>
      </c>
      <c r="BC29" s="37">
        <v>-2.9058927065276239E-3</v>
      </c>
    </row>
    <row r="30" spans="1:55" x14ac:dyDescent="0.35">
      <c r="A30" s="35" t="s">
        <v>197</v>
      </c>
      <c r="B30" s="36" t="s">
        <v>108</v>
      </c>
      <c r="C30" s="37">
        <v>0.25851897001038038</v>
      </c>
      <c r="E30" s="38" t="s">
        <v>198</v>
      </c>
      <c r="F30" s="36" t="s">
        <v>108</v>
      </c>
      <c r="G30" s="37">
        <v>0.20060694796560766</v>
      </c>
      <c r="I30" s="35" t="s">
        <v>197</v>
      </c>
      <c r="J30" s="36" t="s">
        <v>108</v>
      </c>
      <c r="K30" s="37">
        <v>0.18693534540122073</v>
      </c>
      <c r="M30" s="38" t="s">
        <v>198</v>
      </c>
      <c r="N30" s="36" t="s">
        <v>108</v>
      </c>
      <c r="O30" s="37">
        <v>0.1744231094011556</v>
      </c>
      <c r="Q30" s="35" t="s">
        <v>197</v>
      </c>
      <c r="R30" s="36" t="s">
        <v>108</v>
      </c>
      <c r="S30" s="37">
        <v>1.8697569997391413E-2</v>
      </c>
      <c r="U30" s="38" t="s">
        <v>198</v>
      </c>
      <c r="V30" s="36" t="s">
        <v>108</v>
      </c>
      <c r="W30" s="37">
        <v>2.9510562392984913E-3</v>
      </c>
      <c r="Y30" s="35" t="s">
        <v>197</v>
      </c>
      <c r="Z30" s="36" t="s">
        <v>108</v>
      </c>
      <c r="AA30" s="37">
        <v>4.5089043772790945E-3</v>
      </c>
      <c r="AC30" s="38" t="s">
        <v>198</v>
      </c>
      <c r="AD30" s="36" t="s">
        <v>108</v>
      </c>
      <c r="AE30" s="37">
        <v>-9.0945071984818021E-3</v>
      </c>
      <c r="AG30" s="35" t="s">
        <v>197</v>
      </c>
      <c r="AH30" s="36" t="s">
        <v>108</v>
      </c>
      <c r="AI30" s="37">
        <v>4.8377150234489137E-2</v>
      </c>
      <c r="AK30" s="38" t="s">
        <v>198</v>
      </c>
      <c r="AL30" s="36" t="s">
        <v>108</v>
      </c>
      <c r="AM30" s="37">
        <v>3.2327289523635352E-2</v>
      </c>
      <c r="AO30" s="35" t="s">
        <v>197</v>
      </c>
      <c r="AP30" s="36" t="s">
        <v>108</v>
      </c>
      <c r="AQ30" s="37">
        <v>7.1583624609159652E-2</v>
      </c>
      <c r="AS30" s="38" t="s">
        <v>198</v>
      </c>
      <c r="AT30" s="36" t="s">
        <v>108</v>
      </c>
      <c r="AU30" s="37">
        <v>2.6183838564452042E-2</v>
      </c>
      <c r="AW30" s="35" t="s">
        <v>197</v>
      </c>
      <c r="AX30" s="36" t="s">
        <v>108</v>
      </c>
      <c r="AY30" s="37">
        <v>5.2886054611768235E-2</v>
      </c>
      <c r="BA30" s="38" t="s">
        <v>198</v>
      </c>
      <c r="BB30" s="36" t="s">
        <v>108</v>
      </c>
      <c r="BC30" s="37">
        <v>2.323278232515355E-2</v>
      </c>
    </row>
    <row r="31" spans="1:55" x14ac:dyDescent="0.35">
      <c r="A31" s="35" t="s">
        <v>197</v>
      </c>
      <c r="B31" s="36" t="s">
        <v>109</v>
      </c>
      <c r="C31" s="37">
        <v>1.587829156608302</v>
      </c>
      <c r="E31" s="38" t="s">
        <v>198</v>
      </c>
      <c r="F31" s="36" t="s">
        <v>109</v>
      </c>
      <c r="G31" s="37">
        <v>1.1306833481371814</v>
      </c>
      <c r="I31" s="35" t="s">
        <v>197</v>
      </c>
      <c r="J31" s="36" t="s">
        <v>109</v>
      </c>
      <c r="K31" s="37">
        <v>0.72782449652137804</v>
      </c>
      <c r="M31" s="38" t="s">
        <v>198</v>
      </c>
      <c r="N31" s="36" t="s">
        <v>109</v>
      </c>
      <c r="O31" s="37">
        <v>0.53543283816894027</v>
      </c>
      <c r="Q31" s="35" t="s">
        <v>197</v>
      </c>
      <c r="R31" s="36" t="s">
        <v>109</v>
      </c>
      <c r="S31" s="37">
        <v>0.38232915674595935</v>
      </c>
      <c r="U31" s="38" t="s">
        <v>198</v>
      </c>
      <c r="V31" s="36" t="s">
        <v>109</v>
      </c>
      <c r="W31" s="37">
        <v>0.31630586252590592</v>
      </c>
      <c r="Y31" s="35" t="s">
        <v>197</v>
      </c>
      <c r="Z31" s="36" t="s">
        <v>109</v>
      </c>
      <c r="AA31" s="37">
        <v>0.2466710811414424</v>
      </c>
      <c r="AC31" s="38" t="s">
        <v>198</v>
      </c>
      <c r="AD31" s="36" t="s">
        <v>109</v>
      </c>
      <c r="AE31" s="37">
        <v>0.13472905618617195</v>
      </c>
      <c r="AG31" s="35" t="s">
        <v>197</v>
      </c>
      <c r="AH31" s="36" t="s">
        <v>109</v>
      </c>
      <c r="AI31" s="37">
        <v>0.2310044221995223</v>
      </c>
      <c r="AK31" s="38" t="s">
        <v>198</v>
      </c>
      <c r="AL31" s="36" t="s">
        <v>109</v>
      </c>
      <c r="AM31" s="37">
        <v>0.14421559125616359</v>
      </c>
      <c r="AO31" s="35" t="s">
        <v>197</v>
      </c>
      <c r="AP31" s="36" t="s">
        <v>109</v>
      </c>
      <c r="AQ31" s="37">
        <v>0.86000466008692411</v>
      </c>
      <c r="AS31" s="38" t="s">
        <v>198</v>
      </c>
      <c r="AT31" s="36" t="s">
        <v>109</v>
      </c>
      <c r="AU31" s="37">
        <v>0.59525050996824147</v>
      </c>
      <c r="AW31" s="35" t="s">
        <v>197</v>
      </c>
      <c r="AX31" s="36" t="s">
        <v>109</v>
      </c>
      <c r="AY31" s="37">
        <v>0.4776755033409647</v>
      </c>
      <c r="BA31" s="38" t="s">
        <v>198</v>
      </c>
      <c r="BB31" s="36" t="s">
        <v>109</v>
      </c>
      <c r="BC31" s="37">
        <v>0.27894464744233555</v>
      </c>
    </row>
    <row r="32" spans="1:55" x14ac:dyDescent="0.35">
      <c r="A32" s="35" t="s">
        <v>197</v>
      </c>
      <c r="B32" s="36" t="s">
        <v>110</v>
      </c>
      <c r="C32" s="37">
        <v>1.6820993324264781</v>
      </c>
      <c r="E32" s="38" t="s">
        <v>198</v>
      </c>
      <c r="F32" s="36" t="s">
        <v>110</v>
      </c>
      <c r="G32" s="37">
        <v>0.63336813758383392</v>
      </c>
      <c r="I32" s="35" t="s">
        <v>197</v>
      </c>
      <c r="J32" s="36" t="s">
        <v>110</v>
      </c>
      <c r="K32" s="37">
        <v>0.4045764961826146</v>
      </c>
      <c r="M32" s="38" t="s">
        <v>198</v>
      </c>
      <c r="N32" s="36" t="s">
        <v>110</v>
      </c>
      <c r="O32" s="37">
        <v>0.17048120127005023</v>
      </c>
      <c r="Q32" s="35" t="s">
        <v>197</v>
      </c>
      <c r="R32" s="36" t="s">
        <v>110</v>
      </c>
      <c r="S32" s="37">
        <v>0.44038869234981437</v>
      </c>
      <c r="U32" s="38" t="s">
        <v>198</v>
      </c>
      <c r="V32" s="36" t="s">
        <v>110</v>
      </c>
      <c r="W32" s="37">
        <v>0.18416881561726417</v>
      </c>
      <c r="Y32" s="35" t="s">
        <v>197</v>
      </c>
      <c r="Z32" s="36" t="s">
        <v>110</v>
      </c>
      <c r="AA32" s="37">
        <v>0.36688230227861818</v>
      </c>
      <c r="AC32" s="38" t="s">
        <v>198</v>
      </c>
      <c r="AD32" s="36" t="s">
        <v>110</v>
      </c>
      <c r="AE32" s="37">
        <v>0.1133991682716784</v>
      </c>
      <c r="AG32" s="35" t="s">
        <v>197</v>
      </c>
      <c r="AH32" s="36" t="s">
        <v>110</v>
      </c>
      <c r="AI32" s="37">
        <v>0.47025184161543099</v>
      </c>
      <c r="AK32" s="38" t="s">
        <v>198</v>
      </c>
      <c r="AL32" s="36" t="s">
        <v>110</v>
      </c>
      <c r="AM32" s="37">
        <v>0.16531895242484107</v>
      </c>
      <c r="AO32" s="35" t="s">
        <v>197</v>
      </c>
      <c r="AP32" s="36" t="s">
        <v>110</v>
      </c>
      <c r="AQ32" s="37">
        <v>1.2775228362438635</v>
      </c>
      <c r="AS32" s="38" t="s">
        <v>198</v>
      </c>
      <c r="AT32" s="36" t="s">
        <v>110</v>
      </c>
      <c r="AU32" s="37">
        <v>0.46288693631378364</v>
      </c>
      <c r="AW32" s="35" t="s">
        <v>197</v>
      </c>
      <c r="AX32" s="36" t="s">
        <v>110</v>
      </c>
      <c r="AY32" s="37">
        <v>0.83713414389404917</v>
      </c>
      <c r="BA32" s="38" t="s">
        <v>198</v>
      </c>
      <c r="BB32" s="36" t="s">
        <v>110</v>
      </c>
      <c r="BC32" s="37">
        <v>0.27871812069651947</v>
      </c>
    </row>
    <row r="33" spans="1:55" x14ac:dyDescent="0.35">
      <c r="A33" s="35" t="s">
        <v>197</v>
      </c>
      <c r="B33" s="36" t="s">
        <v>111</v>
      </c>
      <c r="C33" s="37">
        <v>0.87688238052323297</v>
      </c>
      <c r="E33" s="38" t="s">
        <v>198</v>
      </c>
      <c r="F33" s="36" t="s">
        <v>111</v>
      </c>
      <c r="G33" s="37">
        <v>0.61112149623263434</v>
      </c>
      <c r="I33" s="35" t="s">
        <v>197</v>
      </c>
      <c r="J33" s="36" t="s">
        <v>111</v>
      </c>
      <c r="K33" s="37">
        <v>0.21044003477663789</v>
      </c>
      <c r="M33" s="38" t="s">
        <v>198</v>
      </c>
      <c r="N33" s="36" t="s">
        <v>111</v>
      </c>
      <c r="O33" s="37">
        <v>0.14466380905694418</v>
      </c>
      <c r="Q33" s="35" t="s">
        <v>197</v>
      </c>
      <c r="R33" s="36" t="s">
        <v>111</v>
      </c>
      <c r="S33" s="37">
        <v>0.2151677938032858</v>
      </c>
      <c r="U33" s="38" t="s">
        <v>198</v>
      </c>
      <c r="V33" s="36" t="s">
        <v>111</v>
      </c>
      <c r="W33" s="37">
        <v>0.14884344561216065</v>
      </c>
      <c r="Y33" s="35" t="s">
        <v>197</v>
      </c>
      <c r="Z33" s="36" t="s">
        <v>111</v>
      </c>
      <c r="AA33" s="37">
        <v>0.22447735904638014</v>
      </c>
      <c r="AC33" s="38" t="s">
        <v>198</v>
      </c>
      <c r="AD33" s="36" t="s">
        <v>111</v>
      </c>
      <c r="AE33" s="37">
        <v>0.15649653634542457</v>
      </c>
      <c r="AG33" s="35" t="s">
        <v>197</v>
      </c>
      <c r="AH33" s="36" t="s">
        <v>111</v>
      </c>
      <c r="AI33" s="37">
        <v>0.22679719289692918</v>
      </c>
      <c r="AK33" s="38" t="s">
        <v>198</v>
      </c>
      <c r="AL33" s="36" t="s">
        <v>111</v>
      </c>
      <c r="AM33" s="37">
        <v>0.16111770521810506</v>
      </c>
      <c r="AO33" s="35" t="s">
        <v>197</v>
      </c>
      <c r="AP33" s="36" t="s">
        <v>111</v>
      </c>
      <c r="AQ33" s="37">
        <v>0.66644234574659511</v>
      </c>
      <c r="AS33" s="38" t="s">
        <v>198</v>
      </c>
      <c r="AT33" s="36" t="s">
        <v>111</v>
      </c>
      <c r="AU33" s="37">
        <v>0.46645768717569025</v>
      </c>
      <c r="AW33" s="35" t="s">
        <v>197</v>
      </c>
      <c r="AX33" s="36" t="s">
        <v>111</v>
      </c>
      <c r="AY33" s="37">
        <v>0.45127455194330934</v>
      </c>
      <c r="BA33" s="38" t="s">
        <v>198</v>
      </c>
      <c r="BB33" s="36" t="s">
        <v>111</v>
      </c>
      <c r="BC33" s="37">
        <v>0.31761424156352963</v>
      </c>
    </row>
    <row r="34" spans="1:55" x14ac:dyDescent="0.35">
      <c r="A34" s="35" t="s">
        <v>197</v>
      </c>
      <c r="B34" s="36" t="s">
        <v>35</v>
      </c>
      <c r="C34" s="37">
        <v>6.3148402489469868</v>
      </c>
      <c r="E34" s="38" t="s">
        <v>198</v>
      </c>
      <c r="F34" s="36" t="s">
        <v>35</v>
      </c>
      <c r="G34" s="37">
        <v>2.2714388341039999</v>
      </c>
      <c r="I34" s="35" t="s">
        <v>197</v>
      </c>
      <c r="J34" s="36" t="s">
        <v>35</v>
      </c>
      <c r="K34" s="37">
        <v>0.82603288711591483</v>
      </c>
      <c r="M34" s="38" t="s">
        <v>198</v>
      </c>
      <c r="N34" s="36" t="s">
        <v>35</v>
      </c>
      <c r="O34" s="37">
        <v>7.9144348473536269E-2</v>
      </c>
      <c r="Q34" s="35" t="s">
        <v>197</v>
      </c>
      <c r="R34" s="36" t="s">
        <v>35</v>
      </c>
      <c r="S34" s="37">
        <v>2.3194722830049681</v>
      </c>
      <c r="U34" s="38" t="s">
        <v>198</v>
      </c>
      <c r="V34" s="36" t="s">
        <v>35</v>
      </c>
      <c r="W34" s="37">
        <v>0.9875756350896292</v>
      </c>
      <c r="Y34" s="35" t="s">
        <v>197</v>
      </c>
      <c r="Z34" s="36" t="s">
        <v>35</v>
      </c>
      <c r="AA34" s="37">
        <v>1.8834062687653765</v>
      </c>
      <c r="AC34" s="38" t="s">
        <v>198</v>
      </c>
      <c r="AD34" s="36" t="s">
        <v>35</v>
      </c>
      <c r="AE34" s="37">
        <v>0.80807795307538166</v>
      </c>
      <c r="AG34" s="35" t="s">
        <v>197</v>
      </c>
      <c r="AH34" s="36" t="s">
        <v>35</v>
      </c>
      <c r="AI34" s="37">
        <v>1.2859288100607276</v>
      </c>
      <c r="AK34" s="38" t="s">
        <v>198</v>
      </c>
      <c r="AL34" s="36" t="s">
        <v>35</v>
      </c>
      <c r="AM34" s="37">
        <v>0.39664089746545311</v>
      </c>
      <c r="AO34" s="35" t="s">
        <v>197</v>
      </c>
      <c r="AP34" s="36" t="s">
        <v>35</v>
      </c>
      <c r="AQ34" s="37">
        <v>5.4888073618310731</v>
      </c>
      <c r="AS34" s="38" t="s">
        <v>198</v>
      </c>
      <c r="AT34" s="36" t="s">
        <v>35</v>
      </c>
      <c r="AU34" s="37">
        <v>2.1922944856304638</v>
      </c>
      <c r="AW34" s="35" t="s">
        <v>197</v>
      </c>
      <c r="AX34" s="36" t="s">
        <v>35</v>
      </c>
      <c r="AY34" s="37">
        <v>3.1693350788261041</v>
      </c>
      <c r="BA34" s="38" t="s">
        <v>198</v>
      </c>
      <c r="BB34" s="36" t="s">
        <v>35</v>
      </c>
      <c r="BC34" s="37">
        <v>1.2047188505408348</v>
      </c>
    </row>
    <row r="35" spans="1:55" x14ac:dyDescent="0.35">
      <c r="A35" s="35" t="s">
        <v>197</v>
      </c>
      <c r="B35" s="36" t="s">
        <v>115</v>
      </c>
      <c r="C35" s="37">
        <v>0.56426190367845741</v>
      </c>
      <c r="E35" s="38" t="s">
        <v>198</v>
      </c>
      <c r="F35" s="36" t="s">
        <v>115</v>
      </c>
      <c r="G35" s="37">
        <v>0.34820733339277316</v>
      </c>
      <c r="I35" s="35" t="s">
        <v>197</v>
      </c>
      <c r="J35" s="36" t="s">
        <v>115</v>
      </c>
      <c r="K35" s="37">
        <v>0.12199769385612066</v>
      </c>
      <c r="M35" s="38" t="s">
        <v>198</v>
      </c>
      <c r="N35" s="36" t="s">
        <v>115</v>
      </c>
      <c r="O35" s="37">
        <v>7.146985617066462E-2</v>
      </c>
      <c r="Q35" s="35" t="s">
        <v>197</v>
      </c>
      <c r="R35" s="36" t="s">
        <v>115</v>
      </c>
      <c r="S35" s="37">
        <v>0.19439041769882137</v>
      </c>
      <c r="U35" s="38" t="s">
        <v>198</v>
      </c>
      <c r="V35" s="36" t="s">
        <v>115</v>
      </c>
      <c r="W35" s="37">
        <v>0.14058479314319625</v>
      </c>
      <c r="Y35" s="35" t="s">
        <v>197</v>
      </c>
      <c r="Z35" s="36" t="s">
        <v>115</v>
      </c>
      <c r="AA35" s="37">
        <v>0.11143836135881566</v>
      </c>
      <c r="AC35" s="38" t="s">
        <v>198</v>
      </c>
      <c r="AD35" s="36" t="s">
        <v>115</v>
      </c>
      <c r="AE35" s="37">
        <v>6.162386801719226E-2</v>
      </c>
      <c r="AG35" s="35" t="s">
        <v>197</v>
      </c>
      <c r="AH35" s="36" t="s">
        <v>115</v>
      </c>
      <c r="AI35" s="37">
        <v>0.13643543076469972</v>
      </c>
      <c r="AK35" s="38" t="s">
        <v>198</v>
      </c>
      <c r="AL35" s="36" t="s">
        <v>115</v>
      </c>
      <c r="AM35" s="37">
        <v>7.452881606171996E-2</v>
      </c>
      <c r="AO35" s="35" t="s">
        <v>197</v>
      </c>
      <c r="AP35" s="36" t="s">
        <v>115</v>
      </c>
      <c r="AQ35" s="37">
        <v>0.44226420982233677</v>
      </c>
      <c r="AS35" s="38" t="s">
        <v>198</v>
      </c>
      <c r="AT35" s="36" t="s">
        <v>115</v>
      </c>
      <c r="AU35" s="37">
        <v>0.27673747722210845</v>
      </c>
      <c r="AW35" s="35" t="s">
        <v>197</v>
      </c>
      <c r="AX35" s="36" t="s">
        <v>115</v>
      </c>
      <c r="AY35" s="37">
        <v>0.24787379212351537</v>
      </c>
      <c r="BA35" s="38" t="s">
        <v>198</v>
      </c>
      <c r="BB35" s="36" t="s">
        <v>115</v>
      </c>
      <c r="BC35" s="37">
        <v>0.13615268407891223</v>
      </c>
    </row>
    <row r="36" spans="1:55" x14ac:dyDescent="0.35">
      <c r="A36" s="35" t="s">
        <v>197</v>
      </c>
      <c r="B36" s="36" t="s">
        <v>116</v>
      </c>
      <c r="C36" s="37">
        <v>3.0439979728996827</v>
      </c>
      <c r="E36" s="38" t="s">
        <v>198</v>
      </c>
      <c r="F36" s="36" t="s">
        <v>116</v>
      </c>
      <c r="G36" s="37">
        <v>1.390290865105382</v>
      </c>
      <c r="I36" s="35" t="s">
        <v>197</v>
      </c>
      <c r="J36" s="36" t="s">
        <v>116</v>
      </c>
      <c r="K36" s="37">
        <v>0.98184130194190322</v>
      </c>
      <c r="M36" s="38" t="s">
        <v>198</v>
      </c>
      <c r="N36" s="36" t="s">
        <v>116</v>
      </c>
      <c r="O36" s="37">
        <v>0.49526724413481893</v>
      </c>
      <c r="Q36" s="35" t="s">
        <v>197</v>
      </c>
      <c r="R36" s="36" t="s">
        <v>116</v>
      </c>
      <c r="S36" s="37">
        <v>0.72816810447469615</v>
      </c>
      <c r="U36" s="38" t="s">
        <v>198</v>
      </c>
      <c r="V36" s="36" t="s">
        <v>116</v>
      </c>
      <c r="W36" s="37">
        <v>0.40208742189672902</v>
      </c>
      <c r="Y36" s="35" t="s">
        <v>197</v>
      </c>
      <c r="Z36" s="36" t="s">
        <v>116</v>
      </c>
      <c r="AA36" s="37">
        <v>0.64697945851664529</v>
      </c>
      <c r="AC36" s="38" t="s">
        <v>198</v>
      </c>
      <c r="AD36" s="36" t="s">
        <v>116</v>
      </c>
      <c r="AE36" s="37">
        <v>0.35849954898893338</v>
      </c>
      <c r="AG36" s="35" t="s">
        <v>197</v>
      </c>
      <c r="AH36" s="36" t="s">
        <v>116</v>
      </c>
      <c r="AI36" s="37">
        <v>0.68700910796643766</v>
      </c>
      <c r="AK36" s="38" t="s">
        <v>198</v>
      </c>
      <c r="AL36" s="36" t="s">
        <v>116</v>
      </c>
      <c r="AM36" s="37">
        <v>0.13443665008490058</v>
      </c>
      <c r="AO36" s="35" t="s">
        <v>197</v>
      </c>
      <c r="AP36" s="36" t="s">
        <v>116</v>
      </c>
      <c r="AQ36" s="37">
        <v>2.062156670957779</v>
      </c>
      <c r="AS36" s="38" t="s">
        <v>198</v>
      </c>
      <c r="AT36" s="36" t="s">
        <v>116</v>
      </c>
      <c r="AU36" s="37">
        <v>0.89502362097056298</v>
      </c>
      <c r="AW36" s="35" t="s">
        <v>197</v>
      </c>
      <c r="AX36" s="36" t="s">
        <v>116</v>
      </c>
      <c r="AY36" s="37">
        <v>1.3339885664830828</v>
      </c>
      <c r="BA36" s="38" t="s">
        <v>198</v>
      </c>
      <c r="BB36" s="36" t="s">
        <v>116</v>
      </c>
      <c r="BC36" s="37">
        <v>0.49293619907383396</v>
      </c>
    </row>
    <row r="37" spans="1:55" x14ac:dyDescent="0.35">
      <c r="A37" s="35" t="s">
        <v>197</v>
      </c>
      <c r="B37" s="36" t="s">
        <v>118</v>
      </c>
      <c r="C37" s="37">
        <v>0.45630151957990139</v>
      </c>
      <c r="E37" s="38" t="s">
        <v>198</v>
      </c>
      <c r="F37" s="36" t="s">
        <v>118</v>
      </c>
      <c r="G37" s="37">
        <v>0.38468744816672418</v>
      </c>
      <c r="I37" s="35" t="s">
        <v>197</v>
      </c>
      <c r="J37" s="36" t="s">
        <v>118</v>
      </c>
      <c r="K37" s="37">
        <v>8.855701616614213E-2</v>
      </c>
      <c r="M37" s="38" t="s">
        <v>198</v>
      </c>
      <c r="N37" s="36" t="s">
        <v>118</v>
      </c>
      <c r="O37" s="37">
        <v>7.2366921753083596E-2</v>
      </c>
      <c r="Q37" s="35" t="s">
        <v>197</v>
      </c>
      <c r="R37" s="36" t="s">
        <v>118</v>
      </c>
      <c r="S37" s="37">
        <v>0.21728170991666501</v>
      </c>
      <c r="U37" s="38" t="s">
        <v>198</v>
      </c>
      <c r="V37" s="36" t="s">
        <v>118</v>
      </c>
      <c r="W37" s="37">
        <v>0.20121165928163418</v>
      </c>
      <c r="Y37" s="35" t="s">
        <v>197</v>
      </c>
      <c r="Z37" s="36" t="s">
        <v>118</v>
      </c>
      <c r="AA37" s="37">
        <v>7.9959379683427784E-2</v>
      </c>
      <c r="AC37" s="38" t="s">
        <v>198</v>
      </c>
      <c r="AD37" s="36" t="s">
        <v>118</v>
      </c>
      <c r="AE37" s="37">
        <v>6.4802049644270748E-2</v>
      </c>
      <c r="AG37" s="35" t="s">
        <v>197</v>
      </c>
      <c r="AH37" s="36" t="s">
        <v>118</v>
      </c>
      <c r="AI37" s="37">
        <v>7.0503413813666441E-2</v>
      </c>
      <c r="AK37" s="38" t="s">
        <v>198</v>
      </c>
      <c r="AL37" s="36" t="s">
        <v>118</v>
      </c>
      <c r="AM37" s="37">
        <v>4.6306817487735671E-2</v>
      </c>
      <c r="AO37" s="35" t="s">
        <v>197</v>
      </c>
      <c r="AP37" s="36" t="s">
        <v>118</v>
      </c>
      <c r="AQ37" s="37">
        <v>0.36774450341375919</v>
      </c>
      <c r="AS37" s="38" t="s">
        <v>198</v>
      </c>
      <c r="AT37" s="36" t="s">
        <v>118</v>
      </c>
      <c r="AU37" s="37">
        <v>0.31232052641364061</v>
      </c>
      <c r="AW37" s="35" t="s">
        <v>197</v>
      </c>
      <c r="AX37" s="36" t="s">
        <v>118</v>
      </c>
      <c r="AY37" s="37">
        <v>0.15046279349709424</v>
      </c>
      <c r="BA37" s="38" t="s">
        <v>198</v>
      </c>
      <c r="BB37" s="36" t="s">
        <v>118</v>
      </c>
      <c r="BC37" s="37">
        <v>0.11110886713200642</v>
      </c>
    </row>
    <row r="38" spans="1:55" x14ac:dyDescent="0.35">
      <c r="A38" s="35" t="s">
        <v>197</v>
      </c>
      <c r="B38" s="36" t="s">
        <v>120</v>
      </c>
      <c r="C38" s="37">
        <v>0.5939956248231022</v>
      </c>
      <c r="E38" s="38" t="s">
        <v>198</v>
      </c>
      <c r="F38" s="36" t="s">
        <v>120</v>
      </c>
      <c r="G38" s="37">
        <v>0.37694654564096253</v>
      </c>
      <c r="I38" s="35" t="s">
        <v>197</v>
      </c>
      <c r="J38" s="36" t="s">
        <v>120</v>
      </c>
      <c r="K38" s="37">
        <v>0.13665497537126556</v>
      </c>
      <c r="M38" s="38" t="s">
        <v>198</v>
      </c>
      <c r="N38" s="36" t="s">
        <v>120</v>
      </c>
      <c r="O38" s="37">
        <v>8.3402981775870078E-2</v>
      </c>
      <c r="Q38" s="35" t="s">
        <v>197</v>
      </c>
      <c r="R38" s="36" t="s">
        <v>120</v>
      </c>
      <c r="S38" s="37">
        <v>0.14940122975598752</v>
      </c>
      <c r="U38" s="38" t="s">
        <v>198</v>
      </c>
      <c r="V38" s="36" t="s">
        <v>120</v>
      </c>
      <c r="W38" s="37">
        <v>9.661883039456387E-2</v>
      </c>
      <c r="Y38" s="35" t="s">
        <v>197</v>
      </c>
      <c r="Z38" s="36" t="s">
        <v>120</v>
      </c>
      <c r="AA38" s="37">
        <v>0.13059575205089832</v>
      </c>
      <c r="AC38" s="38" t="s">
        <v>198</v>
      </c>
      <c r="AD38" s="36" t="s">
        <v>120</v>
      </c>
      <c r="AE38" s="37">
        <v>8.3983501727522891E-2</v>
      </c>
      <c r="AG38" s="35" t="s">
        <v>197</v>
      </c>
      <c r="AH38" s="36" t="s">
        <v>120</v>
      </c>
      <c r="AI38" s="37">
        <v>0.17734366764495077</v>
      </c>
      <c r="AK38" s="38" t="s">
        <v>198</v>
      </c>
      <c r="AL38" s="36" t="s">
        <v>120</v>
      </c>
      <c r="AM38" s="37">
        <v>0.11294123174300563</v>
      </c>
      <c r="AO38" s="35" t="s">
        <v>197</v>
      </c>
      <c r="AP38" s="36" t="s">
        <v>120</v>
      </c>
      <c r="AQ38" s="37">
        <v>0.45734064945183661</v>
      </c>
      <c r="AS38" s="38" t="s">
        <v>198</v>
      </c>
      <c r="AT38" s="36" t="s">
        <v>120</v>
      </c>
      <c r="AU38" s="37">
        <v>0.29354356386509239</v>
      </c>
      <c r="AW38" s="35" t="s">
        <v>197</v>
      </c>
      <c r="AX38" s="36" t="s">
        <v>120</v>
      </c>
      <c r="AY38" s="37">
        <v>0.30793941969584909</v>
      </c>
      <c r="BA38" s="38" t="s">
        <v>198</v>
      </c>
      <c r="BB38" s="36" t="s">
        <v>120</v>
      </c>
      <c r="BC38" s="37">
        <v>0.19692473347052852</v>
      </c>
    </row>
    <row r="39" spans="1:55" x14ac:dyDescent="0.35">
      <c r="A39" s="35" t="s">
        <v>197</v>
      </c>
      <c r="B39" s="36" t="s">
        <v>124</v>
      </c>
      <c r="C39" s="37">
        <v>0.93019485874716801</v>
      </c>
      <c r="E39" s="38" t="s">
        <v>198</v>
      </c>
      <c r="F39" s="36" t="s">
        <v>124</v>
      </c>
      <c r="G39" s="37">
        <v>0.33331629204910318</v>
      </c>
      <c r="I39" s="35" t="s">
        <v>197</v>
      </c>
      <c r="J39" s="36" t="s">
        <v>124</v>
      </c>
      <c r="K39" s="37">
        <v>0.25312444209209756</v>
      </c>
      <c r="M39" s="38" t="s">
        <v>198</v>
      </c>
      <c r="N39" s="36" t="s">
        <v>124</v>
      </c>
      <c r="O39" s="37">
        <v>6.3995355483708438E-2</v>
      </c>
      <c r="Q39" s="35" t="s">
        <v>197</v>
      </c>
      <c r="R39" s="36" t="s">
        <v>124</v>
      </c>
      <c r="S39" s="37">
        <v>0.2343444446516719</v>
      </c>
      <c r="U39" s="38" t="s">
        <v>198</v>
      </c>
      <c r="V39" s="36" t="s">
        <v>124</v>
      </c>
      <c r="W39" s="37">
        <v>8.8460794647679475E-2</v>
      </c>
      <c r="Y39" s="35" t="s">
        <v>197</v>
      </c>
      <c r="Z39" s="36" t="s">
        <v>124</v>
      </c>
      <c r="AA39" s="37">
        <v>0.18341798845214591</v>
      </c>
      <c r="AC39" s="38" t="s">
        <v>198</v>
      </c>
      <c r="AD39" s="36" t="s">
        <v>124</v>
      </c>
      <c r="AE39" s="37">
        <v>0.12430944666490155</v>
      </c>
      <c r="AG39" s="35" t="s">
        <v>197</v>
      </c>
      <c r="AH39" s="36" t="s">
        <v>124</v>
      </c>
      <c r="AI39" s="37">
        <v>0.25930798355125262</v>
      </c>
      <c r="AK39" s="38" t="s">
        <v>198</v>
      </c>
      <c r="AL39" s="36" t="s">
        <v>124</v>
      </c>
      <c r="AM39" s="37">
        <v>5.6550695252813747E-2</v>
      </c>
      <c r="AO39" s="35" t="s">
        <v>197</v>
      </c>
      <c r="AP39" s="36" t="s">
        <v>124</v>
      </c>
      <c r="AQ39" s="37">
        <v>0.6770704166550704</v>
      </c>
      <c r="AS39" s="38" t="s">
        <v>198</v>
      </c>
      <c r="AT39" s="36" t="s">
        <v>124</v>
      </c>
      <c r="AU39" s="37">
        <v>0.2693209365653948</v>
      </c>
      <c r="AW39" s="35" t="s">
        <v>197</v>
      </c>
      <c r="AX39" s="36" t="s">
        <v>124</v>
      </c>
      <c r="AY39" s="37">
        <v>0.44272597200339853</v>
      </c>
      <c r="BA39" s="38" t="s">
        <v>198</v>
      </c>
      <c r="BB39" s="36" t="s">
        <v>124</v>
      </c>
      <c r="BC39" s="37">
        <v>0.18086014191771529</v>
      </c>
    </row>
    <row r="40" spans="1:55" x14ac:dyDescent="0.35">
      <c r="A40" s="35" t="s">
        <v>197</v>
      </c>
      <c r="B40" s="36" t="s">
        <v>127</v>
      </c>
      <c r="C40" s="37">
        <v>2.6974222222195354E-3</v>
      </c>
      <c r="E40" s="38" t="s">
        <v>198</v>
      </c>
      <c r="F40" s="36" t="s">
        <v>127</v>
      </c>
      <c r="G40" s="37">
        <v>-2.2328520291571719E-3</v>
      </c>
      <c r="I40" s="35" t="s">
        <v>197</v>
      </c>
      <c r="J40" s="36" t="s">
        <v>127</v>
      </c>
      <c r="K40" s="37">
        <v>3.8212057205682726E-4</v>
      </c>
      <c r="M40" s="38" t="s">
        <v>198</v>
      </c>
      <c r="N40" s="36" t="s">
        <v>127</v>
      </c>
      <c r="O40" s="37">
        <v>-1.0028947138857999E-3</v>
      </c>
      <c r="Q40" s="35" t="s">
        <v>197</v>
      </c>
      <c r="R40" s="36" t="s">
        <v>127</v>
      </c>
      <c r="S40" s="37">
        <v>1.8054851485130641E-4</v>
      </c>
      <c r="U40" s="38" t="s">
        <v>198</v>
      </c>
      <c r="V40" s="36" t="s">
        <v>127</v>
      </c>
      <c r="W40" s="37">
        <v>-9.0344397610273811E-4</v>
      </c>
      <c r="Y40" s="35" t="s">
        <v>197</v>
      </c>
      <c r="Z40" s="36" t="s">
        <v>127</v>
      </c>
      <c r="AA40" s="37">
        <v>1.9679731573137697E-3</v>
      </c>
      <c r="AC40" s="38" t="s">
        <v>198</v>
      </c>
      <c r="AD40" s="36" t="s">
        <v>127</v>
      </c>
      <c r="AE40" s="37">
        <v>6.5681402551994231E-4</v>
      </c>
      <c r="AG40" s="35" t="s">
        <v>197</v>
      </c>
      <c r="AH40" s="36" t="s">
        <v>127</v>
      </c>
      <c r="AI40" s="37">
        <v>1.66779977997632E-4</v>
      </c>
      <c r="AK40" s="38" t="s">
        <v>198</v>
      </c>
      <c r="AL40" s="36" t="s">
        <v>127</v>
      </c>
      <c r="AM40" s="37">
        <v>-9.833273646885762E-4</v>
      </c>
      <c r="AO40" s="35" t="s">
        <v>197</v>
      </c>
      <c r="AP40" s="36" t="s">
        <v>127</v>
      </c>
      <c r="AQ40" s="37">
        <v>2.315301650162708E-3</v>
      </c>
      <c r="AS40" s="38" t="s">
        <v>198</v>
      </c>
      <c r="AT40" s="36" t="s">
        <v>127</v>
      </c>
      <c r="AU40" s="37">
        <v>-1.229957315271372E-3</v>
      </c>
      <c r="AW40" s="35" t="s">
        <v>197</v>
      </c>
      <c r="AX40" s="36" t="s">
        <v>127</v>
      </c>
      <c r="AY40" s="37">
        <v>2.1347531353114015E-3</v>
      </c>
      <c r="BA40" s="38" t="s">
        <v>198</v>
      </c>
      <c r="BB40" s="36" t="s">
        <v>127</v>
      </c>
      <c r="BC40" s="37">
        <v>-3.2651333916863389E-4</v>
      </c>
    </row>
    <row r="41" spans="1:55" x14ac:dyDescent="0.35">
      <c r="A41" s="35" t="s">
        <v>197</v>
      </c>
      <c r="B41" s="36" t="s">
        <v>128</v>
      </c>
      <c r="C41" s="37">
        <v>1.714476265807709E-2</v>
      </c>
      <c r="E41" s="38" t="s">
        <v>198</v>
      </c>
      <c r="F41" s="36" t="s">
        <v>128</v>
      </c>
      <c r="G41" s="37">
        <v>-0.48039472611361361</v>
      </c>
      <c r="I41" s="35" t="s">
        <v>197</v>
      </c>
      <c r="J41" s="36" t="s">
        <v>128</v>
      </c>
      <c r="K41" s="37">
        <v>6.4741637800117928E-3</v>
      </c>
      <c r="M41" s="38" t="s">
        <v>198</v>
      </c>
      <c r="N41" s="36" t="s">
        <v>128</v>
      </c>
      <c r="O41" s="37">
        <v>-0.11979293750284244</v>
      </c>
      <c r="Q41" s="35" t="s">
        <v>197</v>
      </c>
      <c r="R41" s="36" t="s">
        <v>128</v>
      </c>
      <c r="S41" s="37">
        <v>6.6724990680859554E-3</v>
      </c>
      <c r="U41" s="38" t="s">
        <v>198</v>
      </c>
      <c r="V41" s="36" t="s">
        <v>128</v>
      </c>
      <c r="W41" s="37">
        <v>-0.12614164699561867</v>
      </c>
      <c r="Y41" s="35" t="s">
        <v>197</v>
      </c>
      <c r="Z41" s="36" t="s">
        <v>128</v>
      </c>
      <c r="AA41" s="37">
        <v>3.9980998099793429E-3</v>
      </c>
      <c r="AC41" s="38" t="s">
        <v>198</v>
      </c>
      <c r="AD41" s="36" t="s">
        <v>128</v>
      </c>
      <c r="AE41" s="37">
        <v>-0.10335687043348875</v>
      </c>
      <c r="AG41" s="35" t="s">
        <v>197</v>
      </c>
      <c r="AH41" s="36" t="s">
        <v>128</v>
      </c>
      <c r="AI41" s="37">
        <v>0</v>
      </c>
      <c r="AK41" s="38" t="s">
        <v>198</v>
      </c>
      <c r="AL41" s="36" t="s">
        <v>128</v>
      </c>
      <c r="AM41" s="37">
        <v>-0.13110327118166368</v>
      </c>
      <c r="AO41" s="35" t="s">
        <v>197</v>
      </c>
      <c r="AP41" s="36" t="s">
        <v>128</v>
      </c>
      <c r="AQ41" s="37">
        <v>1.0670598878065297E-2</v>
      </c>
      <c r="AS41" s="38" t="s">
        <v>198</v>
      </c>
      <c r="AT41" s="36" t="s">
        <v>128</v>
      </c>
      <c r="AU41" s="37">
        <v>-0.36060178861077108</v>
      </c>
      <c r="AW41" s="35" t="s">
        <v>197</v>
      </c>
      <c r="AX41" s="36" t="s">
        <v>128</v>
      </c>
      <c r="AY41" s="37">
        <v>3.9980998099793429E-3</v>
      </c>
      <c r="BA41" s="38" t="s">
        <v>198</v>
      </c>
      <c r="BB41" s="36" t="s">
        <v>128</v>
      </c>
      <c r="BC41" s="37">
        <v>-0.23446014161515244</v>
      </c>
    </row>
    <row r="42" spans="1:55" x14ac:dyDescent="0.35">
      <c r="A42" s="35" t="s">
        <v>197</v>
      </c>
      <c r="B42" s="36" t="s">
        <v>129</v>
      </c>
      <c r="C42" s="37">
        <v>0.54969975662656567</v>
      </c>
      <c r="E42" s="38" t="s">
        <v>198</v>
      </c>
      <c r="F42" s="36" t="s">
        <v>129</v>
      </c>
      <c r="G42" s="37">
        <v>0.41161247951842617</v>
      </c>
      <c r="I42" s="35" t="s">
        <v>197</v>
      </c>
      <c r="J42" s="36" t="s">
        <v>129</v>
      </c>
      <c r="K42" s="37">
        <v>9.927962973667423E-2</v>
      </c>
      <c r="M42" s="38" t="s">
        <v>198</v>
      </c>
      <c r="N42" s="36" t="s">
        <v>129</v>
      </c>
      <c r="O42" s="37">
        <v>7.3979132269398062E-2</v>
      </c>
      <c r="Q42" s="35" t="s">
        <v>197</v>
      </c>
      <c r="R42" s="36" t="s">
        <v>129</v>
      </c>
      <c r="S42" s="37">
        <v>9.1600593174877773E-2</v>
      </c>
      <c r="U42" s="38" t="s">
        <v>198</v>
      </c>
      <c r="V42" s="36" t="s">
        <v>129</v>
      </c>
      <c r="W42" s="37">
        <v>5.5267186629698734E-2</v>
      </c>
      <c r="Y42" s="35" t="s">
        <v>197</v>
      </c>
      <c r="Z42" s="36" t="s">
        <v>129</v>
      </c>
      <c r="AA42" s="37">
        <v>0.14055008053615869</v>
      </c>
      <c r="AC42" s="38" t="s">
        <v>198</v>
      </c>
      <c r="AD42" s="36" t="s">
        <v>129</v>
      </c>
      <c r="AE42" s="37">
        <v>0.10480022753943219</v>
      </c>
      <c r="AG42" s="35" t="s">
        <v>197</v>
      </c>
      <c r="AH42" s="36" t="s">
        <v>129</v>
      </c>
      <c r="AI42" s="37">
        <v>0.21826945317885496</v>
      </c>
      <c r="AK42" s="38" t="s">
        <v>198</v>
      </c>
      <c r="AL42" s="36" t="s">
        <v>129</v>
      </c>
      <c r="AM42" s="37">
        <v>0.17756593307989721</v>
      </c>
      <c r="AO42" s="35" t="s">
        <v>197</v>
      </c>
      <c r="AP42" s="36" t="s">
        <v>129</v>
      </c>
      <c r="AQ42" s="37">
        <v>0.45042012688989141</v>
      </c>
      <c r="AS42" s="38" t="s">
        <v>198</v>
      </c>
      <c r="AT42" s="36" t="s">
        <v>129</v>
      </c>
      <c r="AU42" s="37">
        <v>0.33763334724902816</v>
      </c>
      <c r="AW42" s="35" t="s">
        <v>197</v>
      </c>
      <c r="AX42" s="36" t="s">
        <v>129</v>
      </c>
      <c r="AY42" s="37">
        <v>0.35881953371501363</v>
      </c>
      <c r="BA42" s="38" t="s">
        <v>198</v>
      </c>
      <c r="BB42" s="36" t="s">
        <v>129</v>
      </c>
      <c r="BC42" s="37">
        <v>0.2823661606193294</v>
      </c>
    </row>
    <row r="43" spans="1:55" x14ac:dyDescent="0.35">
      <c r="A43" s="35" t="s">
        <v>197</v>
      </c>
      <c r="B43" s="36" t="s">
        <v>132</v>
      </c>
      <c r="C43" s="37">
        <v>0.7477400734246783</v>
      </c>
      <c r="E43" s="38" t="s">
        <v>198</v>
      </c>
      <c r="F43" s="36" t="s">
        <v>132</v>
      </c>
      <c r="G43" s="37">
        <v>0.50372444254307069</v>
      </c>
      <c r="I43" s="35" t="s">
        <v>197</v>
      </c>
      <c r="J43" s="36" t="s">
        <v>132</v>
      </c>
      <c r="K43" s="37">
        <v>0.18950038023967136</v>
      </c>
      <c r="M43" s="38" t="s">
        <v>198</v>
      </c>
      <c r="N43" s="36" t="s">
        <v>132</v>
      </c>
      <c r="O43" s="37">
        <v>0.13200349619022003</v>
      </c>
      <c r="Q43" s="35" t="s">
        <v>197</v>
      </c>
      <c r="R43" s="36" t="s">
        <v>132</v>
      </c>
      <c r="S43" s="37">
        <v>0.16896251797447132</v>
      </c>
      <c r="U43" s="38" t="s">
        <v>198</v>
      </c>
      <c r="V43" s="36" t="s">
        <v>132</v>
      </c>
      <c r="W43" s="37">
        <v>0.10834452072216963</v>
      </c>
      <c r="Y43" s="35" t="s">
        <v>197</v>
      </c>
      <c r="Z43" s="36" t="s">
        <v>132</v>
      </c>
      <c r="AA43" s="37">
        <v>0.21122830267420523</v>
      </c>
      <c r="AC43" s="38" t="s">
        <v>198</v>
      </c>
      <c r="AD43" s="36" t="s">
        <v>132</v>
      </c>
      <c r="AE43" s="37">
        <v>0.1485493334149437</v>
      </c>
      <c r="AG43" s="35" t="s">
        <v>197</v>
      </c>
      <c r="AH43" s="36" t="s">
        <v>132</v>
      </c>
      <c r="AI43" s="37">
        <v>0.17804887253633048</v>
      </c>
      <c r="AK43" s="38" t="s">
        <v>198</v>
      </c>
      <c r="AL43" s="36" t="s">
        <v>132</v>
      </c>
      <c r="AM43" s="37">
        <v>0.11482709221573738</v>
      </c>
      <c r="AO43" s="35" t="s">
        <v>197</v>
      </c>
      <c r="AP43" s="36" t="s">
        <v>132</v>
      </c>
      <c r="AQ43" s="37">
        <v>0.55823969318500699</v>
      </c>
      <c r="AS43" s="38" t="s">
        <v>198</v>
      </c>
      <c r="AT43" s="36" t="s">
        <v>132</v>
      </c>
      <c r="AU43" s="37">
        <v>0.37172094635285069</v>
      </c>
      <c r="AW43" s="35" t="s">
        <v>197</v>
      </c>
      <c r="AX43" s="36" t="s">
        <v>132</v>
      </c>
      <c r="AY43" s="37">
        <v>0.38927717521053573</v>
      </c>
      <c r="BA43" s="38" t="s">
        <v>198</v>
      </c>
      <c r="BB43" s="36" t="s">
        <v>132</v>
      </c>
      <c r="BC43" s="37">
        <v>0.26337642563068109</v>
      </c>
    </row>
    <row r="44" spans="1:55" x14ac:dyDescent="0.35">
      <c r="A44" s="35" t="s">
        <v>197</v>
      </c>
      <c r="B44" s="36" t="s">
        <v>133</v>
      </c>
      <c r="C44" s="37">
        <v>1.6232040355790465</v>
      </c>
      <c r="E44" s="38" t="s">
        <v>198</v>
      </c>
      <c r="F44" s="36" t="s">
        <v>133</v>
      </c>
      <c r="G44" s="37">
        <v>1.0693477699746761</v>
      </c>
      <c r="I44" s="35" t="s">
        <v>197</v>
      </c>
      <c r="J44" s="36" t="s">
        <v>133</v>
      </c>
      <c r="K44" s="37">
        <v>0.30449741030423139</v>
      </c>
      <c r="M44" s="38" t="s">
        <v>198</v>
      </c>
      <c r="N44" s="36" t="s">
        <v>133</v>
      </c>
      <c r="O44" s="37">
        <v>0.18041360670116666</v>
      </c>
      <c r="Q44" s="35" t="s">
        <v>197</v>
      </c>
      <c r="R44" s="36" t="s">
        <v>133</v>
      </c>
      <c r="S44" s="37">
        <v>0.41819555831582467</v>
      </c>
      <c r="U44" s="38" t="s">
        <v>198</v>
      </c>
      <c r="V44" s="36" t="s">
        <v>133</v>
      </c>
      <c r="W44" s="37">
        <v>0.28197400611180512</v>
      </c>
      <c r="Y44" s="35" t="s">
        <v>197</v>
      </c>
      <c r="Z44" s="36" t="s">
        <v>133</v>
      </c>
      <c r="AA44" s="37">
        <v>0.38625301023723707</v>
      </c>
      <c r="AC44" s="38" t="s">
        <v>198</v>
      </c>
      <c r="AD44" s="36" t="s">
        <v>133</v>
      </c>
      <c r="AE44" s="37">
        <v>0.26388442774827242</v>
      </c>
      <c r="AG44" s="35" t="s">
        <v>197</v>
      </c>
      <c r="AH44" s="36" t="s">
        <v>133</v>
      </c>
      <c r="AI44" s="37">
        <v>0.51425805672175329</v>
      </c>
      <c r="AK44" s="38" t="s">
        <v>198</v>
      </c>
      <c r="AL44" s="36" t="s">
        <v>133</v>
      </c>
      <c r="AM44" s="37">
        <v>0.34307572941343178</v>
      </c>
      <c r="AO44" s="35" t="s">
        <v>197</v>
      </c>
      <c r="AP44" s="36" t="s">
        <v>133</v>
      </c>
      <c r="AQ44" s="37">
        <v>1.3187066252748152</v>
      </c>
      <c r="AS44" s="38" t="s">
        <v>198</v>
      </c>
      <c r="AT44" s="36" t="s">
        <v>133</v>
      </c>
      <c r="AU44" s="37">
        <v>0.88893416327350938</v>
      </c>
      <c r="AW44" s="35" t="s">
        <v>197</v>
      </c>
      <c r="AX44" s="36" t="s">
        <v>133</v>
      </c>
      <c r="AY44" s="37">
        <v>0.90051106695899041</v>
      </c>
      <c r="BA44" s="38" t="s">
        <v>198</v>
      </c>
      <c r="BB44" s="36" t="s">
        <v>133</v>
      </c>
      <c r="BC44" s="37">
        <v>0.60696015716170426</v>
      </c>
    </row>
    <row r="45" spans="1:55" x14ac:dyDescent="0.35">
      <c r="A45" s="35" t="s">
        <v>197</v>
      </c>
      <c r="B45" s="36" t="s">
        <v>134</v>
      </c>
      <c r="C45" s="37">
        <v>0.97677121582913906</v>
      </c>
      <c r="E45" s="38" t="s">
        <v>198</v>
      </c>
      <c r="F45" s="36" t="s">
        <v>134</v>
      </c>
      <c r="G45" s="37">
        <v>0.57486693348896412</v>
      </c>
      <c r="I45" s="35" t="s">
        <v>197</v>
      </c>
      <c r="J45" s="36" t="s">
        <v>134</v>
      </c>
      <c r="K45" s="37">
        <v>0.33945673907883805</v>
      </c>
      <c r="M45" s="38" t="s">
        <v>198</v>
      </c>
      <c r="N45" s="36" t="s">
        <v>134</v>
      </c>
      <c r="O45" s="37">
        <v>0.18466535422221775</v>
      </c>
      <c r="Q45" s="35" t="s">
        <v>197</v>
      </c>
      <c r="R45" s="36" t="s">
        <v>134</v>
      </c>
      <c r="S45" s="37">
        <v>0.24049366472462269</v>
      </c>
      <c r="U45" s="38" t="s">
        <v>198</v>
      </c>
      <c r="V45" s="36" t="s">
        <v>134</v>
      </c>
      <c r="W45" s="37">
        <v>0.14776744841916301</v>
      </c>
      <c r="Y45" s="35" t="s">
        <v>197</v>
      </c>
      <c r="Z45" s="36" t="s">
        <v>134</v>
      </c>
      <c r="AA45" s="37">
        <v>0.21315110080507088</v>
      </c>
      <c r="AC45" s="38" t="s">
        <v>198</v>
      </c>
      <c r="AD45" s="36" t="s">
        <v>134</v>
      </c>
      <c r="AE45" s="37">
        <v>0.13314333222837035</v>
      </c>
      <c r="AG45" s="35" t="s">
        <v>197</v>
      </c>
      <c r="AH45" s="36" t="s">
        <v>134</v>
      </c>
      <c r="AI45" s="37">
        <v>0.18366971122060743</v>
      </c>
      <c r="AK45" s="38" t="s">
        <v>198</v>
      </c>
      <c r="AL45" s="36" t="s">
        <v>134</v>
      </c>
      <c r="AM45" s="37">
        <v>0.10929079861921304</v>
      </c>
      <c r="AO45" s="35" t="s">
        <v>197</v>
      </c>
      <c r="AP45" s="36" t="s">
        <v>134</v>
      </c>
      <c r="AQ45" s="37">
        <v>0.63731447675030095</v>
      </c>
      <c r="AS45" s="38" t="s">
        <v>198</v>
      </c>
      <c r="AT45" s="36" t="s">
        <v>134</v>
      </c>
      <c r="AU45" s="37">
        <v>0.39020157926674642</v>
      </c>
      <c r="AW45" s="35" t="s">
        <v>197</v>
      </c>
      <c r="AX45" s="36" t="s">
        <v>134</v>
      </c>
      <c r="AY45" s="37">
        <v>0.39682081202567832</v>
      </c>
      <c r="BA45" s="38" t="s">
        <v>198</v>
      </c>
      <c r="BB45" s="36" t="s">
        <v>134</v>
      </c>
      <c r="BC45" s="37">
        <v>0.24243413084758339</v>
      </c>
    </row>
    <row r="46" spans="1:55" x14ac:dyDescent="0.35">
      <c r="A46" s="35" t="s">
        <v>197</v>
      </c>
      <c r="B46" s="36" t="s">
        <v>135</v>
      </c>
      <c r="C46" s="37">
        <v>4.2924970498555037</v>
      </c>
      <c r="E46" s="38" t="s">
        <v>198</v>
      </c>
      <c r="F46" s="36" t="s">
        <v>135</v>
      </c>
      <c r="G46" s="37">
        <v>3.5160419827541771</v>
      </c>
      <c r="I46" s="35" t="s">
        <v>197</v>
      </c>
      <c r="J46" s="36" t="s">
        <v>135</v>
      </c>
      <c r="K46" s="37">
        <v>1.6868684382940831</v>
      </c>
      <c r="M46" s="38" t="s">
        <v>198</v>
      </c>
      <c r="N46" s="36" t="s">
        <v>135</v>
      </c>
      <c r="O46" s="37">
        <v>1.4306225284784613</v>
      </c>
      <c r="Q46" s="35" t="s">
        <v>197</v>
      </c>
      <c r="R46" s="36" t="s">
        <v>135</v>
      </c>
      <c r="S46" s="37">
        <v>0.99507558766320392</v>
      </c>
      <c r="U46" s="38" t="s">
        <v>198</v>
      </c>
      <c r="V46" s="36" t="s">
        <v>135</v>
      </c>
      <c r="W46" s="37">
        <v>0.80536903264004467</v>
      </c>
      <c r="Y46" s="35" t="s">
        <v>197</v>
      </c>
      <c r="Z46" s="36" t="s">
        <v>135</v>
      </c>
      <c r="AA46" s="37">
        <v>0.91906891014634651</v>
      </c>
      <c r="AC46" s="38" t="s">
        <v>198</v>
      </c>
      <c r="AD46" s="36" t="s">
        <v>135</v>
      </c>
      <c r="AE46" s="37">
        <v>0.74196727766840209</v>
      </c>
      <c r="AG46" s="35" t="s">
        <v>197</v>
      </c>
      <c r="AH46" s="36" t="s">
        <v>135</v>
      </c>
      <c r="AI46" s="37">
        <v>0.69148411375187024</v>
      </c>
      <c r="AK46" s="38" t="s">
        <v>198</v>
      </c>
      <c r="AL46" s="36" t="s">
        <v>135</v>
      </c>
      <c r="AM46" s="37">
        <v>0.53808314396726908</v>
      </c>
      <c r="AO46" s="35" t="s">
        <v>197</v>
      </c>
      <c r="AP46" s="36" t="s">
        <v>135</v>
      </c>
      <c r="AQ46" s="37">
        <v>2.6056286115614204</v>
      </c>
      <c r="AS46" s="38" t="s">
        <v>198</v>
      </c>
      <c r="AT46" s="36" t="s">
        <v>135</v>
      </c>
      <c r="AU46" s="37">
        <v>2.0854194542757156</v>
      </c>
      <c r="AW46" s="35" t="s">
        <v>197</v>
      </c>
      <c r="AX46" s="36" t="s">
        <v>135</v>
      </c>
      <c r="AY46" s="37">
        <v>1.6105530238982166</v>
      </c>
      <c r="BA46" s="38" t="s">
        <v>198</v>
      </c>
      <c r="BB46" s="36" t="s">
        <v>135</v>
      </c>
      <c r="BC46" s="37">
        <v>1.2800504216356712</v>
      </c>
    </row>
    <row r="47" spans="1:55" x14ac:dyDescent="0.35">
      <c r="A47" s="35" t="s">
        <v>197</v>
      </c>
      <c r="B47" s="36" t="s">
        <v>136</v>
      </c>
      <c r="C47" s="37">
        <v>0.44630856636570998</v>
      </c>
      <c r="E47" s="38" t="s">
        <v>198</v>
      </c>
      <c r="F47" s="36" t="s">
        <v>136</v>
      </c>
      <c r="G47" s="37">
        <v>0.37877043622062984</v>
      </c>
      <c r="I47" s="35" t="s">
        <v>197</v>
      </c>
      <c r="J47" s="36" t="s">
        <v>136</v>
      </c>
      <c r="K47" s="37">
        <v>4.9500696728823158E-2</v>
      </c>
      <c r="M47" s="38" t="s">
        <v>198</v>
      </c>
      <c r="N47" s="36" t="s">
        <v>136</v>
      </c>
      <c r="O47" s="37">
        <v>3.6278843073891183E-2</v>
      </c>
      <c r="Q47" s="35" t="s">
        <v>197</v>
      </c>
      <c r="R47" s="36" t="s">
        <v>136</v>
      </c>
      <c r="S47" s="37">
        <v>5.54956918536368E-2</v>
      </c>
      <c r="U47" s="38" t="s">
        <v>198</v>
      </c>
      <c r="V47" s="36" t="s">
        <v>136</v>
      </c>
      <c r="W47" s="37">
        <v>4.5677490985827962E-2</v>
      </c>
      <c r="Y47" s="35" t="s">
        <v>197</v>
      </c>
      <c r="Z47" s="36" t="s">
        <v>136</v>
      </c>
      <c r="AA47" s="37">
        <v>0.19218306815899916</v>
      </c>
      <c r="AC47" s="38" t="s">
        <v>198</v>
      </c>
      <c r="AD47" s="36" t="s">
        <v>136</v>
      </c>
      <c r="AE47" s="37">
        <v>0.17179344043392805</v>
      </c>
      <c r="AG47" s="35" t="s">
        <v>197</v>
      </c>
      <c r="AH47" s="36" t="s">
        <v>136</v>
      </c>
      <c r="AI47" s="37">
        <v>0.14912910962425086</v>
      </c>
      <c r="AK47" s="38" t="s">
        <v>198</v>
      </c>
      <c r="AL47" s="36" t="s">
        <v>136</v>
      </c>
      <c r="AM47" s="37">
        <v>0.12502066172698262</v>
      </c>
      <c r="AO47" s="35" t="s">
        <v>197</v>
      </c>
      <c r="AP47" s="36" t="s">
        <v>136</v>
      </c>
      <c r="AQ47" s="37">
        <v>0.3968078696368868</v>
      </c>
      <c r="AS47" s="38" t="s">
        <v>198</v>
      </c>
      <c r="AT47" s="36" t="s">
        <v>136</v>
      </c>
      <c r="AU47" s="37">
        <v>0.3424915931467386</v>
      </c>
      <c r="AW47" s="35" t="s">
        <v>197</v>
      </c>
      <c r="AX47" s="36" t="s">
        <v>136</v>
      </c>
      <c r="AY47" s="37">
        <v>0.34131217778325001</v>
      </c>
      <c r="BA47" s="38" t="s">
        <v>198</v>
      </c>
      <c r="BB47" s="36" t="s">
        <v>136</v>
      </c>
      <c r="BC47" s="37">
        <v>0.29681410216091064</v>
      </c>
    </row>
    <row r="48" spans="1:55" x14ac:dyDescent="0.35">
      <c r="A48" s="35" t="s">
        <v>197</v>
      </c>
      <c r="B48" s="36" t="s">
        <v>138</v>
      </c>
      <c r="C48" s="37">
        <v>2.6904438617419735</v>
      </c>
      <c r="E48" s="38" t="s">
        <v>198</v>
      </c>
      <c r="F48" s="36" t="s">
        <v>138</v>
      </c>
      <c r="G48" s="37">
        <v>1.9804378093232582</v>
      </c>
      <c r="I48" s="35" t="s">
        <v>197</v>
      </c>
      <c r="J48" s="36" t="s">
        <v>138</v>
      </c>
      <c r="K48" s="37">
        <v>1.1566361676647179</v>
      </c>
      <c r="M48" s="38" t="s">
        <v>198</v>
      </c>
      <c r="N48" s="36" t="s">
        <v>138</v>
      </c>
      <c r="O48" s="37">
        <v>0.81957315760040306</v>
      </c>
      <c r="Q48" s="35" t="s">
        <v>197</v>
      </c>
      <c r="R48" s="36" t="s">
        <v>138</v>
      </c>
      <c r="S48" s="37">
        <v>0.57481118298059686</v>
      </c>
      <c r="U48" s="38" t="s">
        <v>198</v>
      </c>
      <c r="V48" s="36" t="s">
        <v>138</v>
      </c>
      <c r="W48" s="37">
        <v>0.52107856505072281</v>
      </c>
      <c r="Y48" s="35" t="s">
        <v>197</v>
      </c>
      <c r="Z48" s="36" t="s">
        <v>138</v>
      </c>
      <c r="AA48" s="37">
        <v>0.48341555530525149</v>
      </c>
      <c r="AC48" s="38" t="s">
        <v>198</v>
      </c>
      <c r="AD48" s="36" t="s">
        <v>138</v>
      </c>
      <c r="AE48" s="37">
        <v>0.3704802227013882</v>
      </c>
      <c r="AG48" s="35" t="s">
        <v>197</v>
      </c>
      <c r="AH48" s="36" t="s">
        <v>138</v>
      </c>
      <c r="AI48" s="37">
        <v>0.47558095579140713</v>
      </c>
      <c r="AK48" s="38" t="s">
        <v>198</v>
      </c>
      <c r="AL48" s="36" t="s">
        <v>138</v>
      </c>
      <c r="AM48" s="37">
        <v>0.26930586397074407</v>
      </c>
      <c r="AO48" s="35" t="s">
        <v>197</v>
      </c>
      <c r="AP48" s="36" t="s">
        <v>138</v>
      </c>
      <c r="AQ48" s="37">
        <v>1.5338076940772556</v>
      </c>
      <c r="AS48" s="38" t="s">
        <v>198</v>
      </c>
      <c r="AT48" s="36" t="s">
        <v>138</v>
      </c>
      <c r="AU48" s="37">
        <v>1.1608646517228549</v>
      </c>
      <c r="AW48" s="35" t="s">
        <v>197</v>
      </c>
      <c r="AX48" s="36" t="s">
        <v>138</v>
      </c>
      <c r="AY48" s="37">
        <v>0.95899651109665862</v>
      </c>
      <c r="BA48" s="38" t="s">
        <v>198</v>
      </c>
      <c r="BB48" s="36" t="s">
        <v>138</v>
      </c>
      <c r="BC48" s="37">
        <v>0.63978608667213233</v>
      </c>
    </row>
    <row r="49" spans="1:55" x14ac:dyDescent="0.35">
      <c r="A49" s="35" t="s">
        <v>197</v>
      </c>
      <c r="B49" s="36" t="s">
        <v>139</v>
      </c>
      <c r="C49" s="37">
        <v>0.20072599843401653</v>
      </c>
      <c r="E49" s="38" t="s">
        <v>198</v>
      </c>
      <c r="F49" s="36" t="s">
        <v>139</v>
      </c>
      <c r="G49" s="37">
        <v>0.15118479229616388</v>
      </c>
      <c r="I49" s="35" t="s">
        <v>197</v>
      </c>
      <c r="J49" s="36" t="s">
        <v>139</v>
      </c>
      <c r="K49" s="37">
        <v>0.15954805595810856</v>
      </c>
      <c r="M49" s="38" t="s">
        <v>198</v>
      </c>
      <c r="N49" s="36" t="s">
        <v>139</v>
      </c>
      <c r="O49" s="37">
        <v>0.14827396870625539</v>
      </c>
      <c r="Q49" s="35" t="s">
        <v>197</v>
      </c>
      <c r="R49" s="36" t="s">
        <v>139</v>
      </c>
      <c r="S49" s="37">
        <v>3.0702397285355856E-2</v>
      </c>
      <c r="U49" s="38" t="s">
        <v>198</v>
      </c>
      <c r="V49" s="36" t="s">
        <v>139</v>
      </c>
      <c r="W49" s="37">
        <v>1.85927539573226E-2</v>
      </c>
      <c r="Y49" s="35" t="s">
        <v>197</v>
      </c>
      <c r="Z49" s="36" t="s">
        <v>139</v>
      </c>
      <c r="AA49" s="37">
        <v>7.2892472582216355E-3</v>
      </c>
      <c r="AC49" s="38" t="s">
        <v>198</v>
      </c>
      <c r="AD49" s="36" t="s">
        <v>139</v>
      </c>
      <c r="AE49" s="37">
        <v>-4.7484795157429639E-3</v>
      </c>
      <c r="AG49" s="35" t="s">
        <v>197</v>
      </c>
      <c r="AH49" s="36" t="s">
        <v>139</v>
      </c>
      <c r="AI49" s="37">
        <v>3.18629793233049E-3</v>
      </c>
      <c r="AK49" s="38" t="s">
        <v>198</v>
      </c>
      <c r="AL49" s="36" t="s">
        <v>139</v>
      </c>
      <c r="AM49" s="37">
        <v>-1.0933450851671155E-2</v>
      </c>
      <c r="AO49" s="35" t="s">
        <v>197</v>
      </c>
      <c r="AP49" s="36" t="s">
        <v>139</v>
      </c>
      <c r="AQ49" s="37">
        <v>4.1177942475907982E-2</v>
      </c>
      <c r="AS49" s="38" t="s">
        <v>198</v>
      </c>
      <c r="AT49" s="36" t="s">
        <v>139</v>
      </c>
      <c r="AU49" s="37">
        <v>2.9108235899084813E-3</v>
      </c>
      <c r="AW49" s="35" t="s">
        <v>197</v>
      </c>
      <c r="AX49" s="36" t="s">
        <v>139</v>
      </c>
      <c r="AY49" s="37">
        <v>1.0475545190552125E-2</v>
      </c>
      <c r="BA49" s="38" t="s">
        <v>198</v>
      </c>
      <c r="BB49" s="36" t="s">
        <v>139</v>
      </c>
      <c r="BC49" s="37">
        <v>-1.5681930367414117E-2</v>
      </c>
    </row>
    <row r="50" spans="1:55" x14ac:dyDescent="0.35">
      <c r="A50" s="35" t="s">
        <v>197</v>
      </c>
      <c r="B50" s="36" t="s">
        <v>140</v>
      </c>
      <c r="C50" s="37">
        <v>1.3826076527784585</v>
      </c>
      <c r="E50" s="38" t="s">
        <v>198</v>
      </c>
      <c r="F50" s="36" t="s">
        <v>140</v>
      </c>
      <c r="G50" s="37">
        <v>1.0594728200043415</v>
      </c>
      <c r="I50" s="35" t="s">
        <v>197</v>
      </c>
      <c r="J50" s="36" t="s">
        <v>140</v>
      </c>
      <c r="K50" s="37">
        <v>0.30664844618684722</v>
      </c>
      <c r="M50" s="38" t="s">
        <v>198</v>
      </c>
      <c r="N50" s="36" t="s">
        <v>140</v>
      </c>
      <c r="O50" s="37">
        <v>0.21666128022876169</v>
      </c>
      <c r="Q50" s="35" t="s">
        <v>197</v>
      </c>
      <c r="R50" s="36" t="s">
        <v>140</v>
      </c>
      <c r="S50" s="37">
        <v>0.31449208806781054</v>
      </c>
      <c r="U50" s="38" t="s">
        <v>198</v>
      </c>
      <c r="V50" s="36" t="s">
        <v>140</v>
      </c>
      <c r="W50" s="37">
        <v>0.24372613392815451</v>
      </c>
      <c r="Y50" s="35" t="s">
        <v>197</v>
      </c>
      <c r="Z50" s="36" t="s">
        <v>140</v>
      </c>
      <c r="AA50" s="37">
        <v>0.36760811128086379</v>
      </c>
      <c r="AC50" s="38" t="s">
        <v>198</v>
      </c>
      <c r="AD50" s="36" t="s">
        <v>140</v>
      </c>
      <c r="AE50" s="37">
        <v>0.29316513941858174</v>
      </c>
      <c r="AG50" s="35" t="s">
        <v>197</v>
      </c>
      <c r="AH50" s="36" t="s">
        <v>140</v>
      </c>
      <c r="AI50" s="37">
        <v>0.39385900724293693</v>
      </c>
      <c r="AK50" s="38" t="s">
        <v>198</v>
      </c>
      <c r="AL50" s="36" t="s">
        <v>140</v>
      </c>
      <c r="AM50" s="37">
        <v>0.30592026642884373</v>
      </c>
      <c r="AO50" s="35" t="s">
        <v>197</v>
      </c>
      <c r="AP50" s="36" t="s">
        <v>140</v>
      </c>
      <c r="AQ50" s="37">
        <v>1.0759592065916113</v>
      </c>
      <c r="AS50" s="38" t="s">
        <v>198</v>
      </c>
      <c r="AT50" s="36" t="s">
        <v>140</v>
      </c>
      <c r="AU50" s="37">
        <v>0.84281153977557999</v>
      </c>
      <c r="AW50" s="35" t="s">
        <v>197</v>
      </c>
      <c r="AX50" s="36" t="s">
        <v>140</v>
      </c>
      <c r="AY50" s="37">
        <v>0.76146711852380067</v>
      </c>
      <c r="BA50" s="38" t="s">
        <v>198</v>
      </c>
      <c r="BB50" s="36" t="s">
        <v>140</v>
      </c>
      <c r="BC50" s="37">
        <v>0.59908540584742553</v>
      </c>
    </row>
    <row r="51" spans="1:55" x14ac:dyDescent="0.35">
      <c r="A51" s="35" t="s">
        <v>197</v>
      </c>
      <c r="B51" s="36" t="s">
        <v>141</v>
      </c>
      <c r="C51" s="37">
        <v>1.5467213760385525</v>
      </c>
      <c r="E51" s="38" t="s">
        <v>198</v>
      </c>
      <c r="F51" s="36" t="s">
        <v>141</v>
      </c>
      <c r="G51" s="37">
        <v>1.0157827861337263</v>
      </c>
      <c r="I51" s="35" t="s">
        <v>197</v>
      </c>
      <c r="J51" s="36" t="s">
        <v>141</v>
      </c>
      <c r="K51" s="37">
        <v>0.39593068722343322</v>
      </c>
      <c r="M51" s="38" t="s">
        <v>198</v>
      </c>
      <c r="N51" s="36" t="s">
        <v>141</v>
      </c>
      <c r="O51" s="37">
        <v>0.26490274719451923</v>
      </c>
      <c r="Q51" s="35" t="s">
        <v>197</v>
      </c>
      <c r="R51" s="36" t="s">
        <v>141</v>
      </c>
      <c r="S51" s="37">
        <v>0.38213130342505242</v>
      </c>
      <c r="U51" s="38" t="s">
        <v>198</v>
      </c>
      <c r="V51" s="36" t="s">
        <v>141</v>
      </c>
      <c r="W51" s="37">
        <v>0.2306588927307483</v>
      </c>
      <c r="Y51" s="35" t="s">
        <v>197</v>
      </c>
      <c r="Z51" s="36" t="s">
        <v>141</v>
      </c>
      <c r="AA51" s="37">
        <v>0.39180271537256361</v>
      </c>
      <c r="AC51" s="38" t="s">
        <v>198</v>
      </c>
      <c r="AD51" s="36" t="s">
        <v>141</v>
      </c>
      <c r="AE51" s="37">
        <v>0.27308509358219557</v>
      </c>
      <c r="AG51" s="35" t="s">
        <v>197</v>
      </c>
      <c r="AH51" s="36" t="s">
        <v>141</v>
      </c>
      <c r="AI51" s="37">
        <v>0.37685667001750323</v>
      </c>
      <c r="AK51" s="38" t="s">
        <v>198</v>
      </c>
      <c r="AL51" s="36" t="s">
        <v>141</v>
      </c>
      <c r="AM51" s="37">
        <v>0.2471360526262632</v>
      </c>
      <c r="AO51" s="35" t="s">
        <v>197</v>
      </c>
      <c r="AP51" s="36" t="s">
        <v>141</v>
      </c>
      <c r="AQ51" s="37">
        <v>1.1507906888151194</v>
      </c>
      <c r="AS51" s="38" t="s">
        <v>198</v>
      </c>
      <c r="AT51" s="36" t="s">
        <v>141</v>
      </c>
      <c r="AU51" s="37">
        <v>0.75088003893920696</v>
      </c>
      <c r="AW51" s="35" t="s">
        <v>197</v>
      </c>
      <c r="AX51" s="36" t="s">
        <v>141</v>
      </c>
      <c r="AY51" s="37">
        <v>0.76865938539006684</v>
      </c>
      <c r="BA51" s="38" t="s">
        <v>198</v>
      </c>
      <c r="BB51" s="36" t="s">
        <v>141</v>
      </c>
      <c r="BC51" s="37">
        <v>0.52022114620845872</v>
      </c>
    </row>
    <row r="52" spans="1:55" x14ac:dyDescent="0.35">
      <c r="A52" s="35" t="s">
        <v>197</v>
      </c>
      <c r="B52" s="36" t="s">
        <v>142</v>
      </c>
      <c r="C52" s="37">
        <v>0.2171048089908531</v>
      </c>
      <c r="E52" s="38" t="s">
        <v>198</v>
      </c>
      <c r="F52" s="36" t="s">
        <v>142</v>
      </c>
      <c r="G52" s="37">
        <v>-0.2733230755928332</v>
      </c>
      <c r="I52" s="35" t="s">
        <v>197</v>
      </c>
      <c r="J52" s="36" t="s">
        <v>142</v>
      </c>
      <c r="K52" s="37">
        <v>4.2976440563313859E-2</v>
      </c>
      <c r="M52" s="38" t="s">
        <v>198</v>
      </c>
      <c r="N52" s="36" t="s">
        <v>142</v>
      </c>
      <c r="O52" s="37">
        <v>-7.0712843403494652E-2</v>
      </c>
      <c r="Q52" s="35" t="s">
        <v>197</v>
      </c>
      <c r="R52" s="36" t="s">
        <v>142</v>
      </c>
      <c r="S52" s="37">
        <v>0.17543467806409307</v>
      </c>
      <c r="U52" s="38" t="s">
        <v>198</v>
      </c>
      <c r="V52" s="36" t="s">
        <v>142</v>
      </c>
      <c r="W52" s="37">
        <v>1.3798932419793491E-2</v>
      </c>
      <c r="Y52" s="35" t="s">
        <v>197</v>
      </c>
      <c r="Z52" s="36" t="s">
        <v>142</v>
      </c>
      <c r="AA52" s="37">
        <v>1.8175081483300659E-3</v>
      </c>
      <c r="AC52" s="38" t="s">
        <v>198</v>
      </c>
      <c r="AD52" s="36" t="s">
        <v>142</v>
      </c>
      <c r="AE52" s="37">
        <v>-0.12862331156567458</v>
      </c>
      <c r="AG52" s="35" t="s">
        <v>197</v>
      </c>
      <c r="AH52" s="36" t="s">
        <v>142</v>
      </c>
      <c r="AI52" s="37">
        <v>-3.1238177848838256E-3</v>
      </c>
      <c r="AK52" s="38" t="s">
        <v>198</v>
      </c>
      <c r="AL52" s="36" t="s">
        <v>142</v>
      </c>
      <c r="AM52" s="37">
        <v>-8.7785853043457457E-2</v>
      </c>
      <c r="AO52" s="35" t="s">
        <v>197</v>
      </c>
      <c r="AP52" s="36" t="s">
        <v>142</v>
      </c>
      <c r="AQ52" s="37">
        <v>0.17412836842753932</v>
      </c>
      <c r="AS52" s="38" t="s">
        <v>198</v>
      </c>
      <c r="AT52" s="36" t="s">
        <v>142</v>
      </c>
      <c r="AU52" s="37">
        <v>-0.20261023218933855</v>
      </c>
      <c r="AW52" s="35" t="s">
        <v>197</v>
      </c>
      <c r="AX52" s="36" t="s">
        <v>142</v>
      </c>
      <c r="AY52" s="37">
        <v>-1.3063096365537596E-3</v>
      </c>
      <c r="BA52" s="38" t="s">
        <v>198</v>
      </c>
      <c r="BB52" s="36" t="s">
        <v>142</v>
      </c>
      <c r="BC52" s="37">
        <v>-0.21640916460913204</v>
      </c>
    </row>
    <row r="53" spans="1:55" x14ac:dyDescent="0.35">
      <c r="A53" s="35" t="s">
        <v>197</v>
      </c>
      <c r="B53" s="36" t="s">
        <v>145</v>
      </c>
      <c r="C53" s="37">
        <v>1.9631161648188036</v>
      </c>
      <c r="E53" s="38" t="s">
        <v>198</v>
      </c>
      <c r="F53" s="36" t="s">
        <v>145</v>
      </c>
      <c r="G53" s="37">
        <v>1.2770868043823094</v>
      </c>
      <c r="I53" s="35" t="s">
        <v>197</v>
      </c>
      <c r="J53" s="36" t="s">
        <v>145</v>
      </c>
      <c r="K53" s="37">
        <v>0.40146388289758644</v>
      </c>
      <c r="M53" s="38" t="s">
        <v>198</v>
      </c>
      <c r="N53" s="36" t="s">
        <v>145</v>
      </c>
      <c r="O53" s="37">
        <v>0.25382620800874672</v>
      </c>
      <c r="Q53" s="35" t="s">
        <v>197</v>
      </c>
      <c r="R53" s="36" t="s">
        <v>145</v>
      </c>
      <c r="S53" s="37">
        <v>0.55834788212905095</v>
      </c>
      <c r="U53" s="38" t="s">
        <v>198</v>
      </c>
      <c r="V53" s="36" t="s">
        <v>145</v>
      </c>
      <c r="W53" s="37">
        <v>0.37370300122333078</v>
      </c>
      <c r="Y53" s="35" t="s">
        <v>197</v>
      </c>
      <c r="Z53" s="36" t="s">
        <v>145</v>
      </c>
      <c r="AA53" s="37">
        <v>0.48557579359591641</v>
      </c>
      <c r="AC53" s="38" t="s">
        <v>198</v>
      </c>
      <c r="AD53" s="36" t="s">
        <v>145</v>
      </c>
      <c r="AE53" s="37">
        <v>0.29546107146188583</v>
      </c>
      <c r="AG53" s="35" t="s">
        <v>197</v>
      </c>
      <c r="AH53" s="36" t="s">
        <v>145</v>
      </c>
      <c r="AI53" s="37">
        <v>0.5177286061962495</v>
      </c>
      <c r="AK53" s="38" t="s">
        <v>198</v>
      </c>
      <c r="AL53" s="36" t="s">
        <v>145</v>
      </c>
      <c r="AM53" s="37">
        <v>0.35409652368834599</v>
      </c>
      <c r="AO53" s="35" t="s">
        <v>197</v>
      </c>
      <c r="AP53" s="36" t="s">
        <v>145</v>
      </c>
      <c r="AQ53" s="37">
        <v>1.5616522819212171</v>
      </c>
      <c r="AS53" s="38" t="s">
        <v>198</v>
      </c>
      <c r="AT53" s="36" t="s">
        <v>145</v>
      </c>
      <c r="AU53" s="37">
        <v>1.0232605963735626</v>
      </c>
      <c r="AW53" s="35" t="s">
        <v>197</v>
      </c>
      <c r="AX53" s="36" t="s">
        <v>145</v>
      </c>
      <c r="AY53" s="37">
        <v>1.003304399792166</v>
      </c>
      <c r="BA53" s="38" t="s">
        <v>198</v>
      </c>
      <c r="BB53" s="36" t="s">
        <v>145</v>
      </c>
      <c r="BC53" s="37">
        <v>0.64955759515023181</v>
      </c>
    </row>
    <row r="54" spans="1:55" x14ac:dyDescent="0.35">
      <c r="A54" s="35" t="s">
        <v>197</v>
      </c>
      <c r="B54" s="36" t="s">
        <v>147</v>
      </c>
      <c r="C54" s="37">
        <v>1.7623720005982875</v>
      </c>
      <c r="E54" s="38" t="s">
        <v>198</v>
      </c>
      <c r="F54" s="36" t="s">
        <v>147</v>
      </c>
      <c r="G54" s="37">
        <v>0.68088382318763152</v>
      </c>
      <c r="I54" s="35" t="s">
        <v>197</v>
      </c>
      <c r="J54" s="36" t="s">
        <v>147</v>
      </c>
      <c r="K54" s="37">
        <v>0.41521352655223703</v>
      </c>
      <c r="M54" s="38" t="s">
        <v>198</v>
      </c>
      <c r="N54" s="36" t="s">
        <v>147</v>
      </c>
      <c r="O54" s="37">
        <v>0.13185827900272362</v>
      </c>
      <c r="Q54" s="35" t="s">
        <v>197</v>
      </c>
      <c r="R54" s="36" t="s">
        <v>147</v>
      </c>
      <c r="S54" s="37">
        <v>0.44687624602415404</v>
      </c>
      <c r="U54" s="38" t="s">
        <v>198</v>
      </c>
      <c r="V54" s="36" t="s">
        <v>147</v>
      </c>
      <c r="W54" s="37">
        <v>0.20897748736642963</v>
      </c>
      <c r="Y54" s="35" t="s">
        <v>197</v>
      </c>
      <c r="Z54" s="36" t="s">
        <v>147</v>
      </c>
      <c r="AA54" s="37">
        <v>0.43098402880244463</v>
      </c>
      <c r="AC54" s="38" t="s">
        <v>198</v>
      </c>
      <c r="AD54" s="36" t="s">
        <v>147</v>
      </c>
      <c r="AE54" s="37">
        <v>0.21237027600222327</v>
      </c>
      <c r="AG54" s="35" t="s">
        <v>197</v>
      </c>
      <c r="AH54" s="36" t="s">
        <v>147</v>
      </c>
      <c r="AI54" s="37">
        <v>0.46929819921945165</v>
      </c>
      <c r="AK54" s="38" t="s">
        <v>198</v>
      </c>
      <c r="AL54" s="36" t="s">
        <v>147</v>
      </c>
      <c r="AM54" s="37">
        <v>0.1276777808162548</v>
      </c>
      <c r="AO54" s="35" t="s">
        <v>197</v>
      </c>
      <c r="AP54" s="36" t="s">
        <v>147</v>
      </c>
      <c r="AQ54" s="37">
        <v>1.3471584740460503</v>
      </c>
      <c r="AS54" s="38" t="s">
        <v>198</v>
      </c>
      <c r="AT54" s="36" t="s">
        <v>147</v>
      </c>
      <c r="AU54" s="37">
        <v>0.54902554418490768</v>
      </c>
      <c r="AW54" s="35" t="s">
        <v>197</v>
      </c>
      <c r="AX54" s="36" t="s">
        <v>147</v>
      </c>
      <c r="AY54" s="37">
        <v>0.90028222802189628</v>
      </c>
      <c r="BA54" s="38" t="s">
        <v>198</v>
      </c>
      <c r="BB54" s="36" t="s">
        <v>147</v>
      </c>
      <c r="BC54" s="37">
        <v>0.34004805681847805</v>
      </c>
    </row>
    <row r="55" spans="1:55" x14ac:dyDescent="0.35">
      <c r="A55" s="35" t="s">
        <v>197</v>
      </c>
      <c r="B55" s="36" t="s">
        <v>149</v>
      </c>
      <c r="C55" s="37">
        <v>2.8757515261042945</v>
      </c>
      <c r="E55" s="38" t="s">
        <v>198</v>
      </c>
      <c r="F55" s="36" t="s">
        <v>149</v>
      </c>
      <c r="G55" s="37">
        <v>2.2223268563508456</v>
      </c>
      <c r="I55" s="35" t="s">
        <v>197</v>
      </c>
      <c r="J55" s="36" t="s">
        <v>149</v>
      </c>
      <c r="K55" s="37">
        <v>1.5845757716796987</v>
      </c>
      <c r="M55" s="38" t="s">
        <v>198</v>
      </c>
      <c r="N55" s="36" t="s">
        <v>149</v>
      </c>
      <c r="O55" s="37">
        <v>1.2077457058655252</v>
      </c>
      <c r="Q55" s="35" t="s">
        <v>197</v>
      </c>
      <c r="R55" s="36" t="s">
        <v>149</v>
      </c>
      <c r="S55" s="37">
        <v>0.58619414252819046</v>
      </c>
      <c r="U55" s="38" t="s">
        <v>198</v>
      </c>
      <c r="V55" s="36" t="s">
        <v>149</v>
      </c>
      <c r="W55" s="37">
        <v>0.51393725047496941</v>
      </c>
      <c r="Y55" s="35" t="s">
        <v>197</v>
      </c>
      <c r="Z55" s="36" t="s">
        <v>149</v>
      </c>
      <c r="AA55" s="37">
        <v>0.28137343579055207</v>
      </c>
      <c r="AC55" s="38" t="s">
        <v>198</v>
      </c>
      <c r="AD55" s="36" t="s">
        <v>149</v>
      </c>
      <c r="AE55" s="37">
        <v>0.2258456977327421</v>
      </c>
      <c r="AG55" s="35" t="s">
        <v>197</v>
      </c>
      <c r="AH55" s="36" t="s">
        <v>149</v>
      </c>
      <c r="AI55" s="37">
        <v>0.42360817610585355</v>
      </c>
      <c r="AK55" s="38" t="s">
        <v>198</v>
      </c>
      <c r="AL55" s="36" t="s">
        <v>149</v>
      </c>
      <c r="AM55" s="37">
        <v>0.27479820227760898</v>
      </c>
      <c r="AO55" s="35" t="s">
        <v>197</v>
      </c>
      <c r="AP55" s="36" t="s">
        <v>149</v>
      </c>
      <c r="AQ55" s="37">
        <v>1.2911757544245961</v>
      </c>
      <c r="AS55" s="38" t="s">
        <v>198</v>
      </c>
      <c r="AT55" s="36" t="s">
        <v>149</v>
      </c>
      <c r="AU55" s="37">
        <v>1.0145811504853204</v>
      </c>
      <c r="AW55" s="35" t="s">
        <v>197</v>
      </c>
      <c r="AX55" s="36" t="s">
        <v>149</v>
      </c>
      <c r="AY55" s="37">
        <v>0.70498161189640562</v>
      </c>
      <c r="BA55" s="38" t="s">
        <v>198</v>
      </c>
      <c r="BB55" s="36" t="s">
        <v>149</v>
      </c>
      <c r="BC55" s="37">
        <v>0.50064390001035108</v>
      </c>
    </row>
    <row r="56" spans="1:55" x14ac:dyDescent="0.35">
      <c r="A56" s="35" t="s">
        <v>197</v>
      </c>
      <c r="B56" s="36" t="s">
        <v>150</v>
      </c>
      <c r="C56" s="37">
        <v>0.25522631258480205</v>
      </c>
      <c r="E56" s="38" t="s">
        <v>198</v>
      </c>
      <c r="F56" s="36" t="s">
        <v>150</v>
      </c>
      <c r="G56" s="37">
        <v>0.2055072621007428</v>
      </c>
      <c r="I56" s="35" t="s">
        <v>197</v>
      </c>
      <c r="J56" s="36" t="s">
        <v>150</v>
      </c>
      <c r="K56" s="37">
        <v>4.3864310086364572E-2</v>
      </c>
      <c r="M56" s="38" t="s">
        <v>198</v>
      </c>
      <c r="N56" s="36" t="s">
        <v>150</v>
      </c>
      <c r="O56" s="37">
        <v>3.4447760211059705E-2</v>
      </c>
      <c r="Q56" s="35" t="s">
        <v>197</v>
      </c>
      <c r="R56" s="36" t="s">
        <v>150</v>
      </c>
      <c r="S56" s="37">
        <v>5.1693757197067938E-2</v>
      </c>
      <c r="U56" s="38" t="s">
        <v>198</v>
      </c>
      <c r="V56" s="36" t="s">
        <v>150</v>
      </c>
      <c r="W56" s="37">
        <v>4.2568360291285301E-2</v>
      </c>
      <c r="Y56" s="35" t="s">
        <v>197</v>
      </c>
      <c r="Z56" s="36" t="s">
        <v>150</v>
      </c>
      <c r="AA56" s="37">
        <v>8.0659972349153466E-2</v>
      </c>
      <c r="AC56" s="38" t="s">
        <v>198</v>
      </c>
      <c r="AD56" s="36" t="s">
        <v>150</v>
      </c>
      <c r="AE56" s="37">
        <v>6.5372650416943415E-2</v>
      </c>
      <c r="AG56" s="35" t="s">
        <v>197</v>
      </c>
      <c r="AH56" s="36" t="s">
        <v>150</v>
      </c>
      <c r="AI56" s="37">
        <v>7.9008272952216102E-2</v>
      </c>
      <c r="AK56" s="38" t="s">
        <v>198</v>
      </c>
      <c r="AL56" s="36" t="s">
        <v>150</v>
      </c>
      <c r="AM56" s="37">
        <v>6.3118491181454378E-2</v>
      </c>
      <c r="AO56" s="35" t="s">
        <v>197</v>
      </c>
      <c r="AP56" s="36" t="s">
        <v>150</v>
      </c>
      <c r="AQ56" s="37">
        <v>0.21136200249843751</v>
      </c>
      <c r="AS56" s="38" t="s">
        <v>198</v>
      </c>
      <c r="AT56" s="36" t="s">
        <v>150</v>
      </c>
      <c r="AU56" s="37">
        <v>0.17105950188968311</v>
      </c>
      <c r="AW56" s="35" t="s">
        <v>197</v>
      </c>
      <c r="AX56" s="36" t="s">
        <v>150</v>
      </c>
      <c r="AY56" s="37">
        <v>0.15966824530136958</v>
      </c>
      <c r="BA56" s="38" t="s">
        <v>198</v>
      </c>
      <c r="BB56" s="36" t="s">
        <v>150</v>
      </c>
      <c r="BC56" s="37">
        <v>0.12849114159839781</v>
      </c>
    </row>
    <row r="57" spans="1:55" x14ac:dyDescent="0.35">
      <c r="A57" s="35" t="s">
        <v>197</v>
      </c>
      <c r="B57" s="36" t="s">
        <v>201</v>
      </c>
      <c r="C57" s="37">
        <v>0</v>
      </c>
      <c r="E57" s="38" t="s">
        <v>198</v>
      </c>
      <c r="F57" s="36" t="s">
        <v>201</v>
      </c>
      <c r="G57" s="37">
        <v>0</v>
      </c>
      <c r="I57" s="35" t="s">
        <v>197</v>
      </c>
      <c r="J57" s="36" t="s">
        <v>201</v>
      </c>
      <c r="K57" s="37">
        <v>0</v>
      </c>
      <c r="M57" s="38" t="s">
        <v>198</v>
      </c>
      <c r="N57" s="36" t="s">
        <v>201</v>
      </c>
      <c r="O57" s="37">
        <v>0</v>
      </c>
      <c r="Q57" s="35" t="s">
        <v>197</v>
      </c>
      <c r="R57" s="36" t="s">
        <v>201</v>
      </c>
      <c r="S57" s="37">
        <v>0</v>
      </c>
      <c r="U57" s="38" t="s">
        <v>198</v>
      </c>
      <c r="V57" s="36" t="s">
        <v>201</v>
      </c>
      <c r="W57" s="37">
        <v>0</v>
      </c>
      <c r="Y57" s="35" t="s">
        <v>197</v>
      </c>
      <c r="Z57" s="36" t="s">
        <v>201</v>
      </c>
      <c r="AA57" s="37">
        <v>0</v>
      </c>
      <c r="AC57" s="38" t="s">
        <v>198</v>
      </c>
      <c r="AD57" s="36" t="s">
        <v>201</v>
      </c>
      <c r="AE57" s="37">
        <v>0</v>
      </c>
      <c r="AG57" s="35" t="s">
        <v>197</v>
      </c>
      <c r="AH57" s="36" t="s">
        <v>201</v>
      </c>
      <c r="AI57" s="37">
        <v>0</v>
      </c>
      <c r="AK57" s="38" t="s">
        <v>198</v>
      </c>
      <c r="AL57" s="36" t="s">
        <v>201</v>
      </c>
      <c r="AM57" s="37">
        <v>0</v>
      </c>
      <c r="AO57" s="35" t="s">
        <v>197</v>
      </c>
      <c r="AP57" s="36" t="s">
        <v>201</v>
      </c>
      <c r="AQ57" s="37">
        <v>0</v>
      </c>
      <c r="AS57" s="38" t="s">
        <v>198</v>
      </c>
      <c r="AT57" s="36" t="s">
        <v>201</v>
      </c>
      <c r="AU57" s="37">
        <v>0</v>
      </c>
      <c r="AW57" s="35" t="s">
        <v>197</v>
      </c>
      <c r="AX57" s="36" t="s">
        <v>201</v>
      </c>
      <c r="AY57" s="37">
        <v>0</v>
      </c>
      <c r="BA57" s="38" t="s">
        <v>198</v>
      </c>
      <c r="BB57" s="36" t="s">
        <v>201</v>
      </c>
      <c r="BC57" s="37">
        <v>0</v>
      </c>
    </row>
    <row r="58" spans="1:55" x14ac:dyDescent="0.35">
      <c r="A58" s="35" t="s">
        <v>197</v>
      </c>
      <c r="B58" s="36" t="s">
        <v>152</v>
      </c>
      <c r="C58" s="37">
        <v>1.0403867152804598</v>
      </c>
      <c r="E58" s="38" t="s">
        <v>198</v>
      </c>
      <c r="F58" s="36" t="s">
        <v>152</v>
      </c>
      <c r="G58" s="37">
        <v>0.71592597516221312</v>
      </c>
      <c r="I58" s="35" t="s">
        <v>197</v>
      </c>
      <c r="J58" s="36" t="s">
        <v>152</v>
      </c>
      <c r="K58" s="37">
        <v>0.16734732822208032</v>
      </c>
      <c r="M58" s="38" t="s">
        <v>198</v>
      </c>
      <c r="N58" s="36" t="s">
        <v>152</v>
      </c>
      <c r="O58" s="37">
        <v>0.10106399579709542</v>
      </c>
      <c r="Q58" s="35" t="s">
        <v>197</v>
      </c>
      <c r="R58" s="36" t="s">
        <v>152</v>
      </c>
      <c r="S58" s="37">
        <v>0.28351930392138736</v>
      </c>
      <c r="U58" s="38" t="s">
        <v>198</v>
      </c>
      <c r="V58" s="36" t="s">
        <v>152</v>
      </c>
      <c r="W58" s="37">
        <v>0.19842548034515281</v>
      </c>
      <c r="Y58" s="35" t="s">
        <v>197</v>
      </c>
      <c r="Z58" s="36" t="s">
        <v>152</v>
      </c>
      <c r="AA58" s="37">
        <v>0.27884276486403747</v>
      </c>
      <c r="AC58" s="38" t="s">
        <v>198</v>
      </c>
      <c r="AD58" s="36" t="s">
        <v>152</v>
      </c>
      <c r="AE58" s="37">
        <v>0.20821431485077158</v>
      </c>
      <c r="AG58" s="35" t="s">
        <v>197</v>
      </c>
      <c r="AH58" s="36" t="s">
        <v>152</v>
      </c>
      <c r="AI58" s="37">
        <v>0.31067731827295464</v>
      </c>
      <c r="AK58" s="38" t="s">
        <v>198</v>
      </c>
      <c r="AL58" s="36" t="s">
        <v>152</v>
      </c>
      <c r="AM58" s="37">
        <v>0.20822218416919339</v>
      </c>
      <c r="AO58" s="35" t="s">
        <v>197</v>
      </c>
      <c r="AP58" s="36" t="s">
        <v>152</v>
      </c>
      <c r="AQ58" s="37">
        <v>0.87303938705837947</v>
      </c>
      <c r="AS58" s="38" t="s">
        <v>198</v>
      </c>
      <c r="AT58" s="36" t="s">
        <v>152</v>
      </c>
      <c r="AU58" s="37">
        <v>0.61486197936511777</v>
      </c>
      <c r="AW58" s="35" t="s">
        <v>197</v>
      </c>
      <c r="AX58" s="36" t="s">
        <v>152</v>
      </c>
      <c r="AY58" s="37">
        <v>0.58952008313699211</v>
      </c>
      <c r="BA58" s="38" t="s">
        <v>198</v>
      </c>
      <c r="BB58" s="36" t="s">
        <v>152</v>
      </c>
      <c r="BC58" s="37">
        <v>0.41643649901996493</v>
      </c>
    </row>
    <row r="59" spans="1:55" x14ac:dyDescent="0.35">
      <c r="A59" s="35" t="s">
        <v>197</v>
      </c>
      <c r="B59" s="36" t="s">
        <v>154</v>
      </c>
      <c r="C59" s="37">
        <v>0.19252771068755292</v>
      </c>
      <c r="E59" s="38" t="s">
        <v>198</v>
      </c>
      <c r="F59" s="36" t="s">
        <v>154</v>
      </c>
      <c r="G59" s="37">
        <v>0.11177759938174524</v>
      </c>
      <c r="I59" s="35" t="s">
        <v>197</v>
      </c>
      <c r="J59" s="36" t="s">
        <v>154</v>
      </c>
      <c r="K59" s="37">
        <v>4.6722440096099001E-2</v>
      </c>
      <c r="M59" s="38" t="s">
        <v>198</v>
      </c>
      <c r="N59" s="36" t="s">
        <v>154</v>
      </c>
      <c r="O59" s="37">
        <v>3.7453927810975236E-2</v>
      </c>
      <c r="Q59" s="35" t="s">
        <v>197</v>
      </c>
      <c r="R59" s="36" t="s">
        <v>154</v>
      </c>
      <c r="S59" s="37">
        <v>5.6882863972831904E-2</v>
      </c>
      <c r="U59" s="38" t="s">
        <v>198</v>
      </c>
      <c r="V59" s="36" t="s">
        <v>154</v>
      </c>
      <c r="W59" s="37">
        <v>2.9257857526041521E-2</v>
      </c>
      <c r="Y59" s="35" t="s">
        <v>197</v>
      </c>
      <c r="Z59" s="36" t="s">
        <v>154</v>
      </c>
      <c r="AA59" s="37">
        <v>4.3024682286742152E-2</v>
      </c>
      <c r="AC59" s="38" t="s">
        <v>198</v>
      </c>
      <c r="AD59" s="36" t="s">
        <v>154</v>
      </c>
      <c r="AE59" s="37">
        <v>1.9840371917131682E-2</v>
      </c>
      <c r="AG59" s="35" t="s">
        <v>197</v>
      </c>
      <c r="AH59" s="36" t="s">
        <v>154</v>
      </c>
      <c r="AI59" s="37">
        <v>4.5897724331879892E-2</v>
      </c>
      <c r="AK59" s="38" t="s">
        <v>198</v>
      </c>
      <c r="AL59" s="36" t="s">
        <v>154</v>
      </c>
      <c r="AM59" s="37">
        <v>2.5225442127596837E-2</v>
      </c>
      <c r="AO59" s="35" t="s">
        <v>197</v>
      </c>
      <c r="AP59" s="36" t="s">
        <v>154</v>
      </c>
      <c r="AQ59" s="37">
        <v>0.14580527059145396</v>
      </c>
      <c r="AS59" s="38" t="s">
        <v>198</v>
      </c>
      <c r="AT59" s="36" t="s">
        <v>154</v>
      </c>
      <c r="AU59" s="37">
        <v>7.4323671570770036E-2</v>
      </c>
      <c r="AW59" s="35" t="s">
        <v>197</v>
      </c>
      <c r="AX59" s="36" t="s">
        <v>154</v>
      </c>
      <c r="AY59" s="37">
        <v>8.8922406618622052E-2</v>
      </c>
      <c r="BA59" s="38" t="s">
        <v>198</v>
      </c>
      <c r="BB59" s="36" t="s">
        <v>154</v>
      </c>
      <c r="BC59" s="37">
        <v>4.5065814044728522E-2</v>
      </c>
    </row>
    <row r="60" spans="1:55" x14ac:dyDescent="0.35">
      <c r="A60" s="35" t="s">
        <v>197</v>
      </c>
      <c r="B60" s="36" t="s">
        <v>83</v>
      </c>
      <c r="C60" s="37">
        <v>3.5949586283300268</v>
      </c>
      <c r="E60" s="38" t="s">
        <v>198</v>
      </c>
      <c r="F60" s="36" t="s">
        <v>83</v>
      </c>
      <c r="G60" s="37">
        <v>1.7795618454558133</v>
      </c>
      <c r="I60" s="35" t="s">
        <v>197</v>
      </c>
      <c r="J60" s="36" t="s">
        <v>83</v>
      </c>
      <c r="K60" s="37">
        <v>0.73435013206484401</v>
      </c>
      <c r="M60" s="38" t="s">
        <v>198</v>
      </c>
      <c r="N60" s="36" t="s">
        <v>83</v>
      </c>
      <c r="O60" s="37">
        <v>0.31805977269217101</v>
      </c>
      <c r="Q60" s="35" t="s">
        <v>197</v>
      </c>
      <c r="R60" s="36" t="s">
        <v>83</v>
      </c>
      <c r="S60" s="37">
        <v>0.57186682209849282</v>
      </c>
      <c r="U60" s="38" t="s">
        <v>198</v>
      </c>
      <c r="V60" s="36" t="s">
        <v>83</v>
      </c>
      <c r="W60" s="37">
        <v>0.26254234104576196</v>
      </c>
      <c r="Y60" s="35" t="s">
        <v>197</v>
      </c>
      <c r="Z60" s="36" t="s">
        <v>83</v>
      </c>
      <c r="AA60" s="37">
        <v>1.3742579333854663</v>
      </c>
      <c r="AC60" s="38" t="s">
        <v>198</v>
      </c>
      <c r="AD60" s="36" t="s">
        <v>83</v>
      </c>
      <c r="AE60" s="37">
        <v>0.79388837194513295</v>
      </c>
      <c r="AG60" s="35" t="s">
        <v>197</v>
      </c>
      <c r="AH60" s="36" t="s">
        <v>83</v>
      </c>
      <c r="AI60" s="37">
        <v>0.9144837407812233</v>
      </c>
      <c r="AK60" s="38" t="s">
        <v>198</v>
      </c>
      <c r="AL60" s="36" t="s">
        <v>83</v>
      </c>
      <c r="AM60" s="37">
        <v>0.40507135977274855</v>
      </c>
      <c r="AO60" s="35" t="s">
        <v>197</v>
      </c>
      <c r="AP60" s="36" t="s">
        <v>83</v>
      </c>
      <c r="AQ60" s="37">
        <v>2.8606084962651823</v>
      </c>
      <c r="AS60" s="38" t="s">
        <v>198</v>
      </c>
      <c r="AT60" s="36" t="s">
        <v>83</v>
      </c>
      <c r="AU60" s="37">
        <v>1.4615020727636434</v>
      </c>
      <c r="AW60" s="35" t="s">
        <v>197</v>
      </c>
      <c r="AX60" s="36" t="s">
        <v>83</v>
      </c>
      <c r="AY60" s="37">
        <v>2.2887416741666895</v>
      </c>
      <c r="BA60" s="38" t="s">
        <v>198</v>
      </c>
      <c r="BB60" s="36" t="s">
        <v>83</v>
      </c>
      <c r="BC60" s="37">
        <v>1.1989597317178815</v>
      </c>
    </row>
    <row r="61" spans="1:55" x14ac:dyDescent="0.35">
      <c r="A61" s="35" t="s">
        <v>197</v>
      </c>
      <c r="B61" s="36" t="s">
        <v>112</v>
      </c>
      <c r="C61" s="37">
        <v>0</v>
      </c>
      <c r="E61" s="38" t="s">
        <v>198</v>
      </c>
      <c r="F61" s="36" t="s">
        <v>112</v>
      </c>
      <c r="G61" s="37">
        <v>0</v>
      </c>
      <c r="I61" s="35" t="s">
        <v>197</v>
      </c>
      <c r="J61" s="36" t="s">
        <v>112</v>
      </c>
      <c r="K61" s="37">
        <v>0</v>
      </c>
      <c r="M61" s="38" t="s">
        <v>198</v>
      </c>
      <c r="N61" s="36" t="s">
        <v>112</v>
      </c>
      <c r="O61" s="37">
        <v>0</v>
      </c>
      <c r="Q61" s="35" t="s">
        <v>197</v>
      </c>
      <c r="R61" s="36" t="s">
        <v>112</v>
      </c>
      <c r="S61" s="37">
        <v>0</v>
      </c>
      <c r="U61" s="38" t="s">
        <v>198</v>
      </c>
      <c r="V61" s="36" t="s">
        <v>112</v>
      </c>
      <c r="W61" s="37">
        <v>0</v>
      </c>
      <c r="Y61" s="35" t="s">
        <v>197</v>
      </c>
      <c r="Z61" s="36" t="s">
        <v>112</v>
      </c>
      <c r="AA61" s="37">
        <v>0</v>
      </c>
      <c r="AC61" s="38" t="s">
        <v>198</v>
      </c>
      <c r="AD61" s="36" t="s">
        <v>112</v>
      </c>
      <c r="AE61" s="37">
        <v>0</v>
      </c>
      <c r="AG61" s="35" t="s">
        <v>197</v>
      </c>
      <c r="AH61" s="36" t="s">
        <v>112</v>
      </c>
      <c r="AI61" s="37">
        <v>0</v>
      </c>
      <c r="AK61" s="38" t="s">
        <v>198</v>
      </c>
      <c r="AL61" s="36" t="s">
        <v>112</v>
      </c>
      <c r="AM61" s="37">
        <v>0</v>
      </c>
      <c r="AO61" s="35" t="s">
        <v>197</v>
      </c>
      <c r="AP61" s="36" t="s">
        <v>112</v>
      </c>
      <c r="AQ61" s="37">
        <v>0</v>
      </c>
      <c r="AS61" s="38" t="s">
        <v>198</v>
      </c>
      <c r="AT61" s="36" t="s">
        <v>112</v>
      </c>
      <c r="AU61" s="37">
        <v>0</v>
      </c>
      <c r="AW61" s="35" t="s">
        <v>197</v>
      </c>
      <c r="AX61" s="36" t="s">
        <v>112</v>
      </c>
      <c r="AY61" s="37">
        <v>0</v>
      </c>
      <c r="BA61" s="38" t="s">
        <v>198</v>
      </c>
      <c r="BB61" s="36" t="s">
        <v>112</v>
      </c>
      <c r="BC61" s="37">
        <v>0</v>
      </c>
    </row>
    <row r="62" spans="1:55" x14ac:dyDescent="0.35">
      <c r="A62" s="35" t="s">
        <v>197</v>
      </c>
      <c r="B62" s="36" t="s">
        <v>114</v>
      </c>
      <c r="C62" s="37">
        <v>0</v>
      </c>
      <c r="E62" s="38" t="s">
        <v>198</v>
      </c>
      <c r="F62" s="36" t="s">
        <v>114</v>
      </c>
      <c r="G62" s="37">
        <v>-1.196788656919622E-5</v>
      </c>
      <c r="I62" s="35" t="s">
        <v>197</v>
      </c>
      <c r="J62" s="36" t="s">
        <v>114</v>
      </c>
      <c r="K62" s="37">
        <v>0</v>
      </c>
      <c r="M62" s="38" t="s">
        <v>198</v>
      </c>
      <c r="N62" s="36" t="s">
        <v>114</v>
      </c>
      <c r="O62" s="37">
        <v>9.2445544143052286E-5</v>
      </c>
      <c r="Q62" s="35" t="s">
        <v>197</v>
      </c>
      <c r="R62" s="36" t="s">
        <v>114</v>
      </c>
      <c r="S62" s="37">
        <v>0</v>
      </c>
      <c r="U62" s="38" t="s">
        <v>198</v>
      </c>
      <c r="V62" s="36" t="s">
        <v>114</v>
      </c>
      <c r="W62" s="37">
        <v>-1.8715933761018609E-4</v>
      </c>
      <c r="Y62" s="35" t="s">
        <v>197</v>
      </c>
      <c r="Z62" s="36" t="s">
        <v>114</v>
      </c>
      <c r="AA62" s="37">
        <v>0</v>
      </c>
      <c r="AC62" s="38" t="s">
        <v>198</v>
      </c>
      <c r="AD62" s="36" t="s">
        <v>114</v>
      </c>
      <c r="AE62" s="37">
        <v>-3.298727504938816E-5</v>
      </c>
      <c r="AG62" s="35" t="s">
        <v>197</v>
      </c>
      <c r="AH62" s="36" t="s">
        <v>114</v>
      </c>
      <c r="AI62" s="37">
        <v>0</v>
      </c>
      <c r="AK62" s="38" t="s">
        <v>198</v>
      </c>
      <c r="AL62" s="36" t="s">
        <v>114</v>
      </c>
      <c r="AM62" s="37">
        <v>1.1573318194732575E-4</v>
      </c>
      <c r="AO62" s="35" t="s">
        <v>197</v>
      </c>
      <c r="AP62" s="36" t="s">
        <v>114</v>
      </c>
      <c r="AQ62" s="37">
        <v>0</v>
      </c>
      <c r="AS62" s="38" t="s">
        <v>198</v>
      </c>
      <c r="AT62" s="36" t="s">
        <v>114</v>
      </c>
      <c r="AU62" s="37">
        <v>-1.0441343071224851E-4</v>
      </c>
      <c r="AW62" s="35" t="s">
        <v>197</v>
      </c>
      <c r="AX62" s="36" t="s">
        <v>114</v>
      </c>
      <c r="AY62" s="37">
        <v>0</v>
      </c>
      <c r="BA62" s="38" t="s">
        <v>198</v>
      </c>
      <c r="BB62" s="36" t="s">
        <v>114</v>
      </c>
      <c r="BC62" s="37">
        <v>8.2745906897937587E-5</v>
      </c>
    </row>
    <row r="63" spans="1:55" x14ac:dyDescent="0.35">
      <c r="A63" s="35" t="s">
        <v>197</v>
      </c>
      <c r="B63" s="36" t="s">
        <v>123</v>
      </c>
      <c r="C63" s="37">
        <v>0.12399179744976371</v>
      </c>
      <c r="E63" s="38" t="s">
        <v>198</v>
      </c>
      <c r="F63" s="36" t="s">
        <v>123</v>
      </c>
      <c r="G63" s="37">
        <v>4.4411105232706249E-2</v>
      </c>
      <c r="I63" s="35" t="s">
        <v>197</v>
      </c>
      <c r="J63" s="36" t="s">
        <v>123</v>
      </c>
      <c r="K63" s="37">
        <v>3.195258477274848E-3</v>
      </c>
      <c r="M63" s="38" t="s">
        <v>198</v>
      </c>
      <c r="N63" s="36" t="s">
        <v>123</v>
      </c>
      <c r="O63" s="37">
        <v>-1.0107164166151539E-3</v>
      </c>
      <c r="Q63" s="35" t="s">
        <v>197</v>
      </c>
      <c r="R63" s="36" t="s">
        <v>123</v>
      </c>
      <c r="S63" s="37">
        <v>4.5889447670755916E-3</v>
      </c>
      <c r="U63" s="38" t="s">
        <v>198</v>
      </c>
      <c r="V63" s="36" t="s">
        <v>123</v>
      </c>
      <c r="W63" s="37">
        <v>-3.9961977613971276E-4</v>
      </c>
      <c r="Y63" s="35" t="s">
        <v>197</v>
      </c>
      <c r="Z63" s="36" t="s">
        <v>123</v>
      </c>
      <c r="AA63" s="37">
        <v>5.3760926751874764E-2</v>
      </c>
      <c r="AC63" s="38" t="s">
        <v>198</v>
      </c>
      <c r="AD63" s="36" t="s">
        <v>123</v>
      </c>
      <c r="AE63" s="37">
        <v>2.4097456099882959E-2</v>
      </c>
      <c r="AG63" s="35" t="s">
        <v>197</v>
      </c>
      <c r="AH63" s="36" t="s">
        <v>123</v>
      </c>
      <c r="AI63" s="37">
        <v>6.2446667453538503E-2</v>
      </c>
      <c r="AK63" s="38" t="s">
        <v>198</v>
      </c>
      <c r="AL63" s="36" t="s">
        <v>123</v>
      </c>
      <c r="AM63" s="37">
        <v>2.1723985325578156E-2</v>
      </c>
      <c r="AO63" s="35" t="s">
        <v>197</v>
      </c>
      <c r="AP63" s="36" t="s">
        <v>123</v>
      </c>
      <c r="AQ63" s="37">
        <v>0.12079653897248885</v>
      </c>
      <c r="AS63" s="38" t="s">
        <v>198</v>
      </c>
      <c r="AT63" s="36" t="s">
        <v>123</v>
      </c>
      <c r="AU63" s="37">
        <v>4.5421821649321403E-2</v>
      </c>
      <c r="AW63" s="35" t="s">
        <v>197</v>
      </c>
      <c r="AX63" s="36" t="s">
        <v>123</v>
      </c>
      <c r="AY63" s="37">
        <v>0.11620759420541327</v>
      </c>
      <c r="BA63" s="38" t="s">
        <v>198</v>
      </c>
      <c r="BB63" s="36" t="s">
        <v>123</v>
      </c>
      <c r="BC63" s="37">
        <v>4.5821441425461115E-2</v>
      </c>
    </row>
    <row r="64" spans="1:55" x14ac:dyDescent="0.35">
      <c r="A64" s="35" t="s">
        <v>197</v>
      </c>
      <c r="B64" s="36" t="s">
        <v>126</v>
      </c>
      <c r="C64" s="37">
        <v>4.6032597200276887E-3</v>
      </c>
      <c r="E64" s="38" t="s">
        <v>198</v>
      </c>
      <c r="F64" s="36" t="s">
        <v>126</v>
      </c>
      <c r="G64" s="37">
        <v>4.1002348371186178E-3</v>
      </c>
      <c r="I64" s="35" t="s">
        <v>197</v>
      </c>
      <c r="J64" s="36" t="s">
        <v>126</v>
      </c>
      <c r="K64" s="37">
        <v>1.5127895389991952E-3</v>
      </c>
      <c r="M64" s="38" t="s">
        <v>198</v>
      </c>
      <c r="N64" s="36" t="s">
        <v>126</v>
      </c>
      <c r="O64" s="37">
        <v>5.0366898606884146E-4</v>
      </c>
      <c r="Q64" s="35" t="s">
        <v>197</v>
      </c>
      <c r="R64" s="36" t="s">
        <v>126</v>
      </c>
      <c r="S64" s="37">
        <v>9.5276115195733267E-4</v>
      </c>
      <c r="U64" s="38" t="s">
        <v>198</v>
      </c>
      <c r="V64" s="36" t="s">
        <v>126</v>
      </c>
      <c r="W64" s="37">
        <v>1.4588568219786151E-3</v>
      </c>
      <c r="Y64" s="35" t="s">
        <v>197</v>
      </c>
      <c r="Z64" s="36" t="s">
        <v>126</v>
      </c>
      <c r="AA64" s="37">
        <v>1.0589227240201495E-3</v>
      </c>
      <c r="AC64" s="38" t="s">
        <v>198</v>
      </c>
      <c r="AD64" s="36" t="s">
        <v>126</v>
      </c>
      <c r="AE64" s="37">
        <v>1.0589227240201495E-3</v>
      </c>
      <c r="AG64" s="35" t="s">
        <v>197</v>
      </c>
      <c r="AH64" s="36" t="s">
        <v>126</v>
      </c>
      <c r="AI64" s="37">
        <v>1.0787863050510111E-3</v>
      </c>
      <c r="AK64" s="38" t="s">
        <v>198</v>
      </c>
      <c r="AL64" s="36" t="s">
        <v>126</v>
      </c>
      <c r="AM64" s="37">
        <v>1.0787863050510111E-3</v>
      </c>
      <c r="AO64" s="35" t="s">
        <v>197</v>
      </c>
      <c r="AP64" s="36" t="s">
        <v>126</v>
      </c>
      <c r="AQ64" s="37">
        <v>3.0904701810284931E-3</v>
      </c>
      <c r="AS64" s="38" t="s">
        <v>198</v>
      </c>
      <c r="AT64" s="36" t="s">
        <v>126</v>
      </c>
      <c r="AU64" s="37">
        <v>3.5965658510497761E-3</v>
      </c>
      <c r="AW64" s="35" t="s">
        <v>197</v>
      </c>
      <c r="AX64" s="36" t="s">
        <v>126</v>
      </c>
      <c r="AY64" s="37">
        <v>2.1377090290711606E-3</v>
      </c>
      <c r="BA64" s="38" t="s">
        <v>198</v>
      </c>
      <c r="BB64" s="36" t="s">
        <v>126</v>
      </c>
      <c r="BC64" s="37">
        <v>2.1377090290711606E-3</v>
      </c>
    </row>
    <row r="65" spans="1:55" x14ac:dyDescent="0.35">
      <c r="A65" s="35" t="s">
        <v>197</v>
      </c>
      <c r="B65" s="36" t="s">
        <v>148</v>
      </c>
      <c r="C65" s="37">
        <v>1.137925039078334E-2</v>
      </c>
      <c r="E65" s="38" t="s">
        <v>198</v>
      </c>
      <c r="F65" s="36" t="s">
        <v>148</v>
      </c>
      <c r="G65" s="37">
        <v>1.0412544203396587E-2</v>
      </c>
      <c r="I65" s="35" t="s">
        <v>197</v>
      </c>
      <c r="J65" s="36" t="s">
        <v>148</v>
      </c>
      <c r="K65" s="37">
        <v>2.7162104348460898E-3</v>
      </c>
      <c r="M65" s="38" t="s">
        <v>198</v>
      </c>
      <c r="N65" s="36" t="s">
        <v>148</v>
      </c>
      <c r="O65" s="37">
        <v>1.7495042474593358E-3</v>
      </c>
      <c r="Q65" s="35" t="s">
        <v>197</v>
      </c>
      <c r="R65" s="36" t="s">
        <v>148</v>
      </c>
      <c r="S65" s="37">
        <v>2.4950764468016475E-3</v>
      </c>
      <c r="U65" s="38" t="s">
        <v>198</v>
      </c>
      <c r="V65" s="36" t="s">
        <v>148</v>
      </c>
      <c r="W65" s="37">
        <v>2.4950764468016475E-3</v>
      </c>
      <c r="Y65" s="35" t="s">
        <v>197</v>
      </c>
      <c r="Z65" s="36" t="s">
        <v>148</v>
      </c>
      <c r="AA65" s="37">
        <v>2.4861985490230152E-3</v>
      </c>
      <c r="AC65" s="38" t="s">
        <v>198</v>
      </c>
      <c r="AD65" s="36" t="s">
        <v>148</v>
      </c>
      <c r="AE65" s="37">
        <v>2.4861985490230152E-3</v>
      </c>
      <c r="AG65" s="35" t="s">
        <v>197</v>
      </c>
      <c r="AH65" s="36" t="s">
        <v>148</v>
      </c>
      <c r="AI65" s="37">
        <v>3.6817649601125881E-3</v>
      </c>
      <c r="AK65" s="38" t="s">
        <v>198</v>
      </c>
      <c r="AL65" s="36" t="s">
        <v>148</v>
      </c>
      <c r="AM65" s="37">
        <v>3.6817649601125881E-3</v>
      </c>
      <c r="AO65" s="35" t="s">
        <v>197</v>
      </c>
      <c r="AP65" s="36" t="s">
        <v>148</v>
      </c>
      <c r="AQ65" s="37">
        <v>8.6630399559372503E-3</v>
      </c>
      <c r="AS65" s="38" t="s">
        <v>198</v>
      </c>
      <c r="AT65" s="36" t="s">
        <v>148</v>
      </c>
      <c r="AU65" s="37">
        <v>8.6630399559372503E-3</v>
      </c>
      <c r="AW65" s="35" t="s">
        <v>197</v>
      </c>
      <c r="AX65" s="36" t="s">
        <v>148</v>
      </c>
      <c r="AY65" s="37">
        <v>6.1679635091356037E-3</v>
      </c>
      <c r="BA65" s="38" t="s">
        <v>198</v>
      </c>
      <c r="BB65" s="36" t="s">
        <v>148</v>
      </c>
      <c r="BC65" s="37">
        <v>6.1679635091356037E-3</v>
      </c>
    </row>
    <row r="66" spans="1:55" x14ac:dyDescent="0.35">
      <c r="A66" s="35" t="s">
        <v>197</v>
      </c>
      <c r="B66" s="36" t="s">
        <v>155</v>
      </c>
      <c r="C66" s="37">
        <v>6.5414137098937619E-2</v>
      </c>
      <c r="E66" s="38" t="s">
        <v>198</v>
      </c>
      <c r="F66" s="36" t="s">
        <v>155</v>
      </c>
      <c r="G66" s="37">
        <v>1.6989366499286798E-2</v>
      </c>
      <c r="I66" s="35" t="s">
        <v>197</v>
      </c>
      <c r="J66" s="36" t="s">
        <v>155</v>
      </c>
      <c r="K66" s="37">
        <v>0</v>
      </c>
      <c r="M66" s="38" t="s">
        <v>198</v>
      </c>
      <c r="N66" s="36" t="s">
        <v>155</v>
      </c>
      <c r="O66" s="37">
        <v>-2.394626369560322E-3</v>
      </c>
      <c r="Q66" s="35" t="s">
        <v>197</v>
      </c>
      <c r="R66" s="36" t="s">
        <v>155</v>
      </c>
      <c r="S66" s="37">
        <v>1.7722631788472825E-3</v>
      </c>
      <c r="U66" s="38" t="s">
        <v>198</v>
      </c>
      <c r="V66" s="36" t="s">
        <v>155</v>
      </c>
      <c r="W66" s="37">
        <v>-2.8290236829217911E-3</v>
      </c>
      <c r="Y66" s="35" t="s">
        <v>197</v>
      </c>
      <c r="Z66" s="36" t="s">
        <v>155</v>
      </c>
      <c r="AA66" s="37">
        <v>4.0226008100665803E-2</v>
      </c>
      <c r="AC66" s="38" t="s">
        <v>198</v>
      </c>
      <c r="AD66" s="36" t="s">
        <v>155</v>
      </c>
      <c r="AE66" s="37">
        <v>1.6055949193944999E-2</v>
      </c>
      <c r="AG66" s="35" t="s">
        <v>197</v>
      </c>
      <c r="AH66" s="36" t="s">
        <v>155</v>
      </c>
      <c r="AI66" s="37">
        <v>2.341586581942454E-2</v>
      </c>
      <c r="AK66" s="38" t="s">
        <v>198</v>
      </c>
      <c r="AL66" s="36" t="s">
        <v>155</v>
      </c>
      <c r="AM66" s="37">
        <v>6.1570673578239133E-3</v>
      </c>
      <c r="AO66" s="35" t="s">
        <v>197</v>
      </c>
      <c r="AP66" s="36" t="s">
        <v>155</v>
      </c>
      <c r="AQ66" s="37">
        <v>6.5414137098937619E-2</v>
      </c>
      <c r="AS66" s="38" t="s">
        <v>198</v>
      </c>
      <c r="AT66" s="36" t="s">
        <v>155</v>
      </c>
      <c r="AU66" s="37">
        <v>1.9383992868847122E-2</v>
      </c>
      <c r="AW66" s="35" t="s">
        <v>197</v>
      </c>
      <c r="AX66" s="36" t="s">
        <v>155</v>
      </c>
      <c r="AY66" s="37">
        <v>6.3641873920090339E-2</v>
      </c>
      <c r="BA66" s="38" t="s">
        <v>198</v>
      </c>
      <c r="BB66" s="36" t="s">
        <v>155</v>
      </c>
      <c r="BC66" s="37">
        <v>2.221301655176891E-2</v>
      </c>
    </row>
    <row r="67" spans="1:55" x14ac:dyDescent="0.35">
      <c r="A67" s="35" t="s">
        <v>197</v>
      </c>
      <c r="B67" s="36">
        <v>0</v>
      </c>
      <c r="C67" s="37">
        <v>0</v>
      </c>
      <c r="E67" s="38" t="s">
        <v>198</v>
      </c>
      <c r="F67" s="36">
        <v>0</v>
      </c>
      <c r="G67" s="37">
        <v>0</v>
      </c>
      <c r="I67" s="35" t="s">
        <v>197</v>
      </c>
      <c r="J67" s="36">
        <v>0</v>
      </c>
      <c r="K67" s="37">
        <v>0</v>
      </c>
      <c r="M67" s="38" t="s">
        <v>198</v>
      </c>
      <c r="N67" s="36">
        <v>0</v>
      </c>
      <c r="O67" s="37">
        <v>0</v>
      </c>
      <c r="Q67" s="35" t="s">
        <v>197</v>
      </c>
      <c r="R67" s="36">
        <v>0</v>
      </c>
      <c r="S67" s="37">
        <v>0</v>
      </c>
      <c r="U67" s="38" t="s">
        <v>198</v>
      </c>
      <c r="V67" s="36">
        <v>0</v>
      </c>
      <c r="W67" s="37">
        <v>0</v>
      </c>
      <c r="Y67" s="35" t="s">
        <v>197</v>
      </c>
      <c r="Z67" s="36">
        <v>0</v>
      </c>
      <c r="AA67" s="37">
        <v>0</v>
      </c>
      <c r="AC67" s="38" t="s">
        <v>198</v>
      </c>
      <c r="AD67" s="36">
        <v>0</v>
      </c>
      <c r="AE67" s="37">
        <v>0</v>
      </c>
      <c r="AG67" s="35" t="s">
        <v>197</v>
      </c>
      <c r="AH67" s="36">
        <v>0</v>
      </c>
      <c r="AI67" s="37">
        <v>0</v>
      </c>
      <c r="AK67" s="38" t="s">
        <v>198</v>
      </c>
      <c r="AL67" s="36">
        <v>0</v>
      </c>
      <c r="AM67" s="37">
        <v>0</v>
      </c>
      <c r="AO67" s="35" t="s">
        <v>197</v>
      </c>
      <c r="AP67" s="36">
        <v>0</v>
      </c>
      <c r="AQ67" s="37">
        <v>0</v>
      </c>
      <c r="AS67" s="38" t="s">
        <v>198</v>
      </c>
      <c r="AT67" s="36">
        <v>0</v>
      </c>
      <c r="AU67" s="37">
        <v>0</v>
      </c>
      <c r="AW67" s="35" t="s">
        <v>197</v>
      </c>
      <c r="AX67" s="36">
        <v>0</v>
      </c>
      <c r="AY67" s="37">
        <v>0</v>
      </c>
      <c r="BA67" s="38" t="s">
        <v>198</v>
      </c>
      <c r="BB67" s="36">
        <v>0</v>
      </c>
      <c r="BC67" s="37">
        <v>0</v>
      </c>
    </row>
    <row r="68" spans="1:55" x14ac:dyDescent="0.35">
      <c r="A68" s="35" t="s">
        <v>197</v>
      </c>
      <c r="B68" s="36" t="s">
        <v>202</v>
      </c>
      <c r="C68" s="37">
        <v>0</v>
      </c>
      <c r="E68" s="38" t="s">
        <v>198</v>
      </c>
      <c r="F68" s="36" t="s">
        <v>202</v>
      </c>
      <c r="G68" s="37">
        <v>0</v>
      </c>
      <c r="I68" s="35" t="s">
        <v>197</v>
      </c>
      <c r="J68" s="36" t="s">
        <v>202</v>
      </c>
      <c r="K68" s="37">
        <v>0</v>
      </c>
      <c r="M68" s="38" t="s">
        <v>198</v>
      </c>
      <c r="N68" s="36" t="s">
        <v>202</v>
      </c>
      <c r="O68" s="37">
        <v>0</v>
      </c>
      <c r="Q68" s="35" t="s">
        <v>197</v>
      </c>
      <c r="R68" s="36" t="s">
        <v>202</v>
      </c>
      <c r="S68" s="37">
        <v>0</v>
      </c>
      <c r="U68" s="38" t="s">
        <v>198</v>
      </c>
      <c r="V68" s="36" t="s">
        <v>202</v>
      </c>
      <c r="W68" s="37">
        <v>0</v>
      </c>
      <c r="Y68" s="35" t="s">
        <v>197</v>
      </c>
      <c r="Z68" s="36" t="s">
        <v>202</v>
      </c>
      <c r="AA68" s="37">
        <v>0</v>
      </c>
      <c r="AC68" s="38" t="s">
        <v>198</v>
      </c>
      <c r="AD68" s="36" t="s">
        <v>202</v>
      </c>
      <c r="AE68" s="37">
        <v>0</v>
      </c>
      <c r="AG68" s="35" t="s">
        <v>197</v>
      </c>
      <c r="AH68" s="36" t="s">
        <v>202</v>
      </c>
      <c r="AI68" s="37">
        <v>0</v>
      </c>
      <c r="AK68" s="38" t="s">
        <v>198</v>
      </c>
      <c r="AL68" s="36" t="s">
        <v>202</v>
      </c>
      <c r="AM68" s="37">
        <v>0</v>
      </c>
      <c r="AO68" s="35" t="s">
        <v>197</v>
      </c>
      <c r="AP68" s="36" t="s">
        <v>202</v>
      </c>
      <c r="AQ68" s="37">
        <v>0</v>
      </c>
      <c r="AS68" s="38" t="s">
        <v>198</v>
      </c>
      <c r="AT68" s="36" t="s">
        <v>202</v>
      </c>
      <c r="AU68" s="37">
        <v>0</v>
      </c>
      <c r="AW68" s="35" t="s">
        <v>197</v>
      </c>
      <c r="AX68" s="36" t="s">
        <v>202</v>
      </c>
      <c r="AY68" s="37">
        <v>0</v>
      </c>
      <c r="BA68" s="38" t="s">
        <v>198</v>
      </c>
      <c r="BB68" s="36" t="s">
        <v>202</v>
      </c>
      <c r="BC68" s="37">
        <v>0</v>
      </c>
    </row>
  </sheetData>
  <mergeCells count="14">
    <mergeCell ref="U1:W1"/>
    <mergeCell ref="A1:C1"/>
    <mergeCell ref="E1:G1"/>
    <mergeCell ref="I1:K1"/>
    <mergeCell ref="M1:O1"/>
    <mergeCell ref="Q1:S1"/>
    <mergeCell ref="AW1:AY1"/>
    <mergeCell ref="BA1:BC1"/>
    <mergeCell ref="Y1:AA1"/>
    <mergeCell ref="AC1:AE1"/>
    <mergeCell ref="AG1:AI1"/>
    <mergeCell ref="AK1:AM1"/>
    <mergeCell ref="AO1:AQ1"/>
    <mergeCell ref="AS1:AU1"/>
  </mergeCells>
  <pageMargins left="0.7" right="0.7" top="0.78740157499999996" bottom="0.78740157499999996" header="0.3" footer="0.3"/>
  <pageSetup paperSize="9" orientation="portrait" r:id="rId1"/>
  <headerFooter>
    <oddFooter>&amp;R_x000D_&amp;1#&amp;"Aptos"&amp;22&amp;KFF8939 RESTRICTED</oddFooter>
  </headerFooter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613B4-7234-4B60-B8F0-75140BB44A85}">
  <sheetPr codeName="Tabelle6"/>
  <dimension ref="A1:BC68"/>
  <sheetViews>
    <sheetView workbookViewId="0">
      <selection activeCell="A2" sqref="A2:BC68"/>
    </sheetView>
  </sheetViews>
  <sheetFormatPr defaultColWidth="11.453125" defaultRowHeight="14.5" x14ac:dyDescent="0.35"/>
  <sheetData>
    <row r="1" spans="1:55" x14ac:dyDescent="0.35">
      <c r="A1" s="97" t="s">
        <v>190</v>
      </c>
      <c r="B1" s="97"/>
      <c r="C1" s="97"/>
      <c r="E1" s="97" t="s">
        <v>190</v>
      </c>
      <c r="F1" s="97"/>
      <c r="G1" s="97"/>
      <c r="I1" s="97" t="s">
        <v>191</v>
      </c>
      <c r="J1" s="97"/>
      <c r="K1" s="97"/>
      <c r="M1" s="97" t="s">
        <v>191</v>
      </c>
      <c r="N1" s="97"/>
      <c r="O1" s="97"/>
      <c r="Q1" s="97" t="s">
        <v>192</v>
      </c>
      <c r="R1" s="97"/>
      <c r="S1" s="97"/>
      <c r="U1" s="97" t="s">
        <v>192</v>
      </c>
      <c r="V1" s="97"/>
      <c r="W1" s="97"/>
      <c r="Y1" s="97" t="s">
        <v>193</v>
      </c>
      <c r="Z1" s="97"/>
      <c r="AA1" s="97"/>
      <c r="AC1" s="97" t="s">
        <v>193</v>
      </c>
      <c r="AD1" s="97"/>
      <c r="AE1" s="97"/>
      <c r="AG1" s="97" t="s">
        <v>194</v>
      </c>
      <c r="AH1" s="97"/>
      <c r="AI1" s="97"/>
      <c r="AK1" s="97" t="s">
        <v>194</v>
      </c>
      <c r="AL1" s="97"/>
      <c r="AM1" s="97"/>
      <c r="AO1" s="97" t="s">
        <v>195</v>
      </c>
      <c r="AP1" s="97"/>
      <c r="AQ1" s="97"/>
      <c r="AS1" s="97" t="s">
        <v>195</v>
      </c>
      <c r="AT1" s="97"/>
      <c r="AU1" s="97"/>
      <c r="AW1" s="97" t="s">
        <v>196</v>
      </c>
      <c r="AX1" s="97"/>
      <c r="AY1" s="97"/>
      <c r="BA1" s="97" t="s">
        <v>196</v>
      </c>
      <c r="BB1" s="97"/>
      <c r="BC1" s="97"/>
    </row>
    <row r="2" spans="1:55" x14ac:dyDescent="0.35">
      <c r="A2" s="35" t="s">
        <v>197</v>
      </c>
      <c r="B2" s="36" t="s">
        <v>34</v>
      </c>
      <c r="C2" s="37">
        <v>-9.4795176039604065</v>
      </c>
      <c r="E2" s="38" t="s">
        <v>198</v>
      </c>
      <c r="F2" s="36" t="s">
        <v>34</v>
      </c>
      <c r="G2" s="37">
        <v>-5.7801589128460682</v>
      </c>
      <c r="I2" s="35" t="s">
        <v>197</v>
      </c>
      <c r="J2" s="36" t="s">
        <v>34</v>
      </c>
      <c r="K2" s="37">
        <v>-2.2883385346534677</v>
      </c>
      <c r="M2" s="38" t="s">
        <v>198</v>
      </c>
      <c r="N2" s="36" t="s">
        <v>34</v>
      </c>
      <c r="O2" s="37">
        <v>-1.4840911743709413</v>
      </c>
      <c r="Q2" s="35" t="s">
        <v>197</v>
      </c>
      <c r="R2" s="36" t="s">
        <v>34</v>
      </c>
      <c r="S2" s="37">
        <v>-2.5823053762376329</v>
      </c>
      <c r="U2" s="38" t="s">
        <v>198</v>
      </c>
      <c r="V2" s="36" t="s">
        <v>34</v>
      </c>
      <c r="W2" s="37">
        <v>-1.5893221386769332</v>
      </c>
      <c r="Y2" s="35" t="s">
        <v>197</v>
      </c>
      <c r="Z2" s="36" t="s">
        <v>34</v>
      </c>
      <c r="AA2" s="37">
        <v>-1.6988302178217811</v>
      </c>
      <c r="AC2" s="38" t="s">
        <v>198</v>
      </c>
      <c r="AD2" s="36" t="s">
        <v>34</v>
      </c>
      <c r="AE2" s="37">
        <v>-0.87947793586428646</v>
      </c>
      <c r="AG2" s="35" t="s">
        <v>197</v>
      </c>
      <c r="AH2" s="36" t="s">
        <v>34</v>
      </c>
      <c r="AI2" s="37">
        <v>-2.9100434752475248</v>
      </c>
      <c r="AK2" s="38" t="s">
        <v>198</v>
      </c>
      <c r="AL2" s="36" t="s">
        <v>34</v>
      </c>
      <c r="AM2" s="37">
        <v>-1.8272676639339074</v>
      </c>
      <c r="AO2" s="35" t="s">
        <v>197</v>
      </c>
      <c r="AP2" s="36" t="s">
        <v>34</v>
      </c>
      <c r="AQ2" s="37">
        <v>-7.1911790693069388</v>
      </c>
      <c r="AS2" s="38" t="s">
        <v>198</v>
      </c>
      <c r="AT2" s="36" t="s">
        <v>34</v>
      </c>
      <c r="AU2" s="37">
        <v>-4.2960677384751271</v>
      </c>
      <c r="AW2" s="35" t="s">
        <v>197</v>
      </c>
      <c r="AX2" s="36" t="s">
        <v>34</v>
      </c>
      <c r="AY2" s="37">
        <v>-4.6088736930693059</v>
      </c>
      <c r="BA2" s="38" t="s">
        <v>198</v>
      </c>
      <c r="BB2" s="36" t="s">
        <v>34</v>
      </c>
      <c r="BC2" s="37">
        <v>-2.706745599798194</v>
      </c>
    </row>
    <row r="3" spans="1:55" x14ac:dyDescent="0.35">
      <c r="A3" s="35" t="s">
        <v>197</v>
      </c>
      <c r="B3" s="36" t="s">
        <v>27</v>
      </c>
      <c r="C3" s="37">
        <v>-52.344144366336778</v>
      </c>
      <c r="E3" s="38" t="s">
        <v>198</v>
      </c>
      <c r="F3" s="36" t="s">
        <v>27</v>
      </c>
      <c r="G3" s="37">
        <v>-31.924633698508757</v>
      </c>
      <c r="I3" s="35" t="s">
        <v>197</v>
      </c>
      <c r="J3" s="36" t="s">
        <v>27</v>
      </c>
      <c r="K3" s="37">
        <v>-9.9903670495049397</v>
      </c>
      <c r="M3" s="38" t="s">
        <v>198</v>
      </c>
      <c r="N3" s="36" t="s">
        <v>27</v>
      </c>
      <c r="O3" s="37">
        <v>-4.9575802755627603</v>
      </c>
      <c r="Q3" s="35" t="s">
        <v>197</v>
      </c>
      <c r="R3" s="36" t="s">
        <v>27</v>
      </c>
      <c r="S3" s="37">
        <v>-8.3662170594059724</v>
      </c>
      <c r="U3" s="38" t="s">
        <v>198</v>
      </c>
      <c r="V3" s="36" t="s">
        <v>27</v>
      </c>
      <c r="W3" s="37">
        <v>-4.5384567797517059</v>
      </c>
      <c r="Y3" s="35" t="s">
        <v>197</v>
      </c>
      <c r="Z3" s="36" t="s">
        <v>27</v>
      </c>
      <c r="AA3" s="37">
        <v>-14.851769722772314</v>
      </c>
      <c r="AC3" s="38" t="s">
        <v>198</v>
      </c>
      <c r="AD3" s="36" t="s">
        <v>27</v>
      </c>
      <c r="AE3" s="37">
        <v>-9.4970490064082167</v>
      </c>
      <c r="AG3" s="35" t="s">
        <v>197</v>
      </c>
      <c r="AH3" s="36" t="s">
        <v>27</v>
      </c>
      <c r="AI3" s="37">
        <v>-19.135790534653555</v>
      </c>
      <c r="AK3" s="38" t="s">
        <v>198</v>
      </c>
      <c r="AL3" s="36" t="s">
        <v>27</v>
      </c>
      <c r="AM3" s="37">
        <v>-12.931547636786075</v>
      </c>
      <c r="AO3" s="35" t="s">
        <v>197</v>
      </c>
      <c r="AP3" s="36" t="s">
        <v>27</v>
      </c>
      <c r="AQ3" s="37">
        <v>-42.353777316831838</v>
      </c>
      <c r="AS3" s="38" t="s">
        <v>198</v>
      </c>
      <c r="AT3" s="36" t="s">
        <v>27</v>
      </c>
      <c r="AU3" s="37">
        <v>-26.967053422945998</v>
      </c>
      <c r="AW3" s="35" t="s">
        <v>197</v>
      </c>
      <c r="AX3" s="36" t="s">
        <v>27</v>
      </c>
      <c r="AY3" s="37">
        <v>-33.987560257425869</v>
      </c>
      <c r="BA3" s="38" t="s">
        <v>198</v>
      </c>
      <c r="BB3" s="36" t="s">
        <v>27</v>
      </c>
      <c r="BC3" s="37">
        <v>-22.42859664319429</v>
      </c>
    </row>
    <row r="4" spans="1:55" x14ac:dyDescent="0.35">
      <c r="A4" s="35" t="s">
        <v>197</v>
      </c>
      <c r="B4" s="36" t="s">
        <v>30</v>
      </c>
      <c r="C4" s="37">
        <v>-16.719187198019839</v>
      </c>
      <c r="E4" s="38" t="s">
        <v>198</v>
      </c>
      <c r="F4" s="36" t="s">
        <v>30</v>
      </c>
      <c r="G4" s="37">
        <v>-9.6691650628713415</v>
      </c>
      <c r="I4" s="35" t="s">
        <v>197</v>
      </c>
      <c r="J4" s="36" t="s">
        <v>30</v>
      </c>
      <c r="K4" s="37">
        <v>-6.188820039603991</v>
      </c>
      <c r="M4" s="38" t="s">
        <v>198</v>
      </c>
      <c r="N4" s="36" t="s">
        <v>30</v>
      </c>
      <c r="O4" s="37">
        <v>-3.9646712944401412</v>
      </c>
      <c r="Q4" s="35" t="s">
        <v>197</v>
      </c>
      <c r="R4" s="36" t="s">
        <v>30</v>
      </c>
      <c r="S4" s="37">
        <v>-5.3717517128712782</v>
      </c>
      <c r="U4" s="38" t="s">
        <v>198</v>
      </c>
      <c r="V4" s="36" t="s">
        <v>30</v>
      </c>
      <c r="W4" s="37">
        <v>-3.4306724069866443</v>
      </c>
      <c r="Y4" s="35" t="s">
        <v>197</v>
      </c>
      <c r="Z4" s="36" t="s">
        <v>30</v>
      </c>
      <c r="AA4" s="37">
        <v>-2.4807774752475353</v>
      </c>
      <c r="AC4" s="38" t="s">
        <v>198</v>
      </c>
      <c r="AD4" s="36" t="s">
        <v>30</v>
      </c>
      <c r="AE4" s="37">
        <v>-1.1216084922141021</v>
      </c>
      <c r="AG4" s="35" t="s">
        <v>197</v>
      </c>
      <c r="AH4" s="36" t="s">
        <v>30</v>
      </c>
      <c r="AI4" s="37">
        <v>-2.6778379702970341</v>
      </c>
      <c r="AK4" s="38" t="s">
        <v>198</v>
      </c>
      <c r="AL4" s="36" t="s">
        <v>30</v>
      </c>
      <c r="AM4" s="37">
        <v>-1.1522128692304527</v>
      </c>
      <c r="AO4" s="35" t="s">
        <v>197</v>
      </c>
      <c r="AP4" s="36" t="s">
        <v>30</v>
      </c>
      <c r="AQ4" s="37">
        <v>-10.530367158415848</v>
      </c>
      <c r="AS4" s="38" t="s">
        <v>198</v>
      </c>
      <c r="AT4" s="36" t="s">
        <v>30</v>
      </c>
      <c r="AU4" s="37">
        <v>-5.7044937684311989</v>
      </c>
      <c r="AW4" s="35" t="s">
        <v>197</v>
      </c>
      <c r="AX4" s="36" t="s">
        <v>30</v>
      </c>
      <c r="AY4" s="37">
        <v>-5.1586154455445694</v>
      </c>
      <c r="BA4" s="38" t="s">
        <v>198</v>
      </c>
      <c r="BB4" s="36" t="s">
        <v>30</v>
      </c>
      <c r="BC4" s="37">
        <v>-2.273821361444555</v>
      </c>
    </row>
    <row r="5" spans="1:55" x14ac:dyDescent="0.35">
      <c r="A5" s="35" t="s">
        <v>197</v>
      </c>
      <c r="B5" s="36" t="s">
        <v>28</v>
      </c>
      <c r="C5" s="37">
        <v>-38.32949249504945</v>
      </c>
      <c r="E5" s="38" t="s">
        <v>198</v>
      </c>
      <c r="F5" s="36" t="s">
        <v>28</v>
      </c>
      <c r="G5" s="37">
        <v>-24.332121882643662</v>
      </c>
      <c r="I5" s="35" t="s">
        <v>197</v>
      </c>
      <c r="J5" s="36" t="s">
        <v>28</v>
      </c>
      <c r="K5" s="37">
        <v>-9.5368032277227641</v>
      </c>
      <c r="M5" s="38" t="s">
        <v>198</v>
      </c>
      <c r="N5" s="36" t="s">
        <v>28</v>
      </c>
      <c r="O5" s="37">
        <v>-6.3461900846047072</v>
      </c>
      <c r="Q5" s="35" t="s">
        <v>197</v>
      </c>
      <c r="R5" s="36" t="s">
        <v>28</v>
      </c>
      <c r="S5" s="37">
        <v>-9.7119354455445404</v>
      </c>
      <c r="U5" s="38" t="s">
        <v>198</v>
      </c>
      <c r="V5" s="36" t="s">
        <v>28</v>
      </c>
      <c r="W5" s="37">
        <v>-6.1701580518668795</v>
      </c>
      <c r="Y5" s="35" t="s">
        <v>197</v>
      </c>
      <c r="Z5" s="36" t="s">
        <v>28</v>
      </c>
      <c r="AA5" s="37">
        <v>-9.5819540594059216</v>
      </c>
      <c r="AC5" s="38" t="s">
        <v>198</v>
      </c>
      <c r="AD5" s="36" t="s">
        <v>28</v>
      </c>
      <c r="AE5" s="37">
        <v>-5.9572831826945274</v>
      </c>
      <c r="AG5" s="35" t="s">
        <v>197</v>
      </c>
      <c r="AH5" s="36" t="s">
        <v>28</v>
      </c>
      <c r="AI5" s="37">
        <v>-9.4987997623762261</v>
      </c>
      <c r="AK5" s="38" t="s">
        <v>198</v>
      </c>
      <c r="AL5" s="36" t="s">
        <v>28</v>
      </c>
      <c r="AM5" s="37">
        <v>-5.8584905634775515</v>
      </c>
      <c r="AO5" s="35" t="s">
        <v>197</v>
      </c>
      <c r="AP5" s="36" t="s">
        <v>28</v>
      </c>
      <c r="AQ5" s="37">
        <v>-28.79268926732669</v>
      </c>
      <c r="AS5" s="38" t="s">
        <v>198</v>
      </c>
      <c r="AT5" s="36" t="s">
        <v>28</v>
      </c>
      <c r="AU5" s="37">
        <v>-17.985931798038958</v>
      </c>
      <c r="AW5" s="35" t="s">
        <v>197</v>
      </c>
      <c r="AX5" s="36" t="s">
        <v>28</v>
      </c>
      <c r="AY5" s="37">
        <v>-19.080753821782146</v>
      </c>
      <c r="BA5" s="38" t="s">
        <v>198</v>
      </c>
      <c r="BB5" s="36" t="s">
        <v>28</v>
      </c>
      <c r="BC5" s="37">
        <v>-11.815773746172079</v>
      </c>
    </row>
    <row r="6" spans="1:55" x14ac:dyDescent="0.35">
      <c r="A6" s="35" t="s">
        <v>197</v>
      </c>
      <c r="B6" s="36" t="s">
        <v>32</v>
      </c>
      <c r="C6" s="37">
        <v>-9.9828629108910967</v>
      </c>
      <c r="E6" s="38" t="s">
        <v>198</v>
      </c>
      <c r="F6" s="36" t="s">
        <v>32</v>
      </c>
      <c r="G6" s="37">
        <v>-5.7520215310909606</v>
      </c>
      <c r="I6" s="35" t="s">
        <v>197</v>
      </c>
      <c r="J6" s="36" t="s">
        <v>32</v>
      </c>
      <c r="K6" s="37">
        <v>-2.8183779207920754</v>
      </c>
      <c r="M6" s="38" t="s">
        <v>198</v>
      </c>
      <c r="N6" s="36" t="s">
        <v>32</v>
      </c>
      <c r="O6" s="37">
        <v>-1.7461256696833645</v>
      </c>
      <c r="Q6" s="35" t="s">
        <v>197</v>
      </c>
      <c r="R6" s="36" t="s">
        <v>32</v>
      </c>
      <c r="S6" s="37">
        <v>-2.5811294158415894</v>
      </c>
      <c r="U6" s="38" t="s">
        <v>198</v>
      </c>
      <c r="V6" s="36" t="s">
        <v>32</v>
      </c>
      <c r="W6" s="37">
        <v>-1.5030986986734944</v>
      </c>
      <c r="Y6" s="35" t="s">
        <v>197</v>
      </c>
      <c r="Z6" s="36" t="s">
        <v>32</v>
      </c>
      <c r="AA6" s="37">
        <v>-2.3540219603960413</v>
      </c>
      <c r="AC6" s="38" t="s">
        <v>198</v>
      </c>
      <c r="AD6" s="36" t="s">
        <v>32</v>
      </c>
      <c r="AE6" s="37">
        <v>-1.2858462488573899</v>
      </c>
      <c r="AG6" s="35" t="s">
        <v>197</v>
      </c>
      <c r="AH6" s="36" t="s">
        <v>32</v>
      </c>
      <c r="AI6" s="37">
        <v>-2.2293336138613897</v>
      </c>
      <c r="AK6" s="38" t="s">
        <v>198</v>
      </c>
      <c r="AL6" s="36" t="s">
        <v>32</v>
      </c>
      <c r="AM6" s="37">
        <v>-1.2169509138767129</v>
      </c>
      <c r="AO6" s="35" t="s">
        <v>197</v>
      </c>
      <c r="AP6" s="36" t="s">
        <v>32</v>
      </c>
      <c r="AQ6" s="37">
        <v>-7.1644849900990204</v>
      </c>
      <c r="AS6" s="38" t="s">
        <v>198</v>
      </c>
      <c r="AT6" s="36" t="s">
        <v>32</v>
      </c>
      <c r="AU6" s="37">
        <v>-4.0058958614075975</v>
      </c>
      <c r="AW6" s="35" t="s">
        <v>197</v>
      </c>
      <c r="AX6" s="36" t="s">
        <v>32</v>
      </c>
      <c r="AY6" s="37">
        <v>-4.583355574257431</v>
      </c>
      <c r="BA6" s="38" t="s">
        <v>198</v>
      </c>
      <c r="BB6" s="36" t="s">
        <v>32</v>
      </c>
      <c r="BC6" s="37">
        <v>-2.5027971627341028</v>
      </c>
    </row>
    <row r="7" spans="1:55" x14ac:dyDescent="0.35">
      <c r="A7" s="35" t="s">
        <v>197</v>
      </c>
      <c r="B7" s="36" t="s">
        <v>29</v>
      </c>
      <c r="C7" s="37">
        <v>-17.874561079207975</v>
      </c>
      <c r="E7" s="38" t="s">
        <v>198</v>
      </c>
      <c r="F7" s="36" t="s">
        <v>29</v>
      </c>
      <c r="G7" s="37">
        <v>-10.405979177675336</v>
      </c>
      <c r="I7" s="35" t="s">
        <v>197</v>
      </c>
      <c r="J7" s="36" t="s">
        <v>29</v>
      </c>
      <c r="K7" s="37">
        <v>-4.1032660396039748</v>
      </c>
      <c r="M7" s="38" t="s">
        <v>198</v>
      </c>
      <c r="N7" s="36" t="s">
        <v>29</v>
      </c>
      <c r="O7" s="37">
        <v>-2.1483113182151174</v>
      </c>
      <c r="Q7" s="35" t="s">
        <v>197</v>
      </c>
      <c r="R7" s="36" t="s">
        <v>29</v>
      </c>
      <c r="S7" s="37">
        <v>-4.6305328712871292</v>
      </c>
      <c r="U7" s="38" t="s">
        <v>198</v>
      </c>
      <c r="V7" s="36" t="s">
        <v>29</v>
      </c>
      <c r="W7" s="37">
        <v>-2.7513160020140974</v>
      </c>
      <c r="Y7" s="35" t="s">
        <v>197</v>
      </c>
      <c r="Z7" s="36" t="s">
        <v>29</v>
      </c>
      <c r="AA7" s="37">
        <v>-4.1851199801980421</v>
      </c>
      <c r="AC7" s="38" t="s">
        <v>198</v>
      </c>
      <c r="AD7" s="36" t="s">
        <v>29</v>
      </c>
      <c r="AE7" s="37">
        <v>-2.4331217603011166</v>
      </c>
      <c r="AG7" s="35" t="s">
        <v>197</v>
      </c>
      <c r="AH7" s="36" t="s">
        <v>29</v>
      </c>
      <c r="AI7" s="37">
        <v>-4.9556421881188282</v>
      </c>
      <c r="AK7" s="38" t="s">
        <v>198</v>
      </c>
      <c r="AL7" s="36" t="s">
        <v>29</v>
      </c>
      <c r="AM7" s="37">
        <v>-3.0732300971450024</v>
      </c>
      <c r="AO7" s="35" t="s">
        <v>197</v>
      </c>
      <c r="AP7" s="36" t="s">
        <v>29</v>
      </c>
      <c r="AQ7" s="37">
        <v>-13.771295039604</v>
      </c>
      <c r="AS7" s="38" t="s">
        <v>198</v>
      </c>
      <c r="AT7" s="36" t="s">
        <v>29</v>
      </c>
      <c r="AU7" s="37">
        <v>-8.2576678594602164</v>
      </c>
      <c r="AW7" s="35" t="s">
        <v>197</v>
      </c>
      <c r="AX7" s="36" t="s">
        <v>29</v>
      </c>
      <c r="AY7" s="37">
        <v>-9.1407621683168703</v>
      </c>
      <c r="BA7" s="38" t="s">
        <v>198</v>
      </c>
      <c r="BB7" s="36" t="s">
        <v>29</v>
      </c>
      <c r="BC7" s="37">
        <v>-5.506351857446119</v>
      </c>
    </row>
    <row r="8" spans="1:55" x14ac:dyDescent="0.35">
      <c r="A8" s="35" t="s">
        <v>197</v>
      </c>
      <c r="B8" s="36" t="s">
        <v>31</v>
      </c>
      <c r="C8" s="37">
        <v>-11.398844712871194</v>
      </c>
      <c r="E8" s="38" t="s">
        <v>198</v>
      </c>
      <c r="F8" s="36" t="s">
        <v>31</v>
      </c>
      <c r="G8" s="37">
        <v>-5.452367946281238</v>
      </c>
      <c r="I8" s="35" t="s">
        <v>197</v>
      </c>
      <c r="J8" s="36" t="s">
        <v>31</v>
      </c>
      <c r="K8" s="37">
        <v>-3.0420285445544302</v>
      </c>
      <c r="M8" s="38" t="s">
        <v>198</v>
      </c>
      <c r="N8" s="36" t="s">
        <v>31</v>
      </c>
      <c r="O8" s="37">
        <v>-1.448123039472567</v>
      </c>
      <c r="Q8" s="35" t="s">
        <v>197</v>
      </c>
      <c r="R8" s="36" t="s">
        <v>31</v>
      </c>
      <c r="S8" s="37">
        <v>-2.9213093465346276</v>
      </c>
      <c r="U8" s="38" t="s">
        <v>198</v>
      </c>
      <c r="V8" s="36" t="s">
        <v>31</v>
      </c>
      <c r="W8" s="37">
        <v>-1.2995097380132272</v>
      </c>
      <c r="Y8" s="35" t="s">
        <v>197</v>
      </c>
      <c r="Z8" s="36" t="s">
        <v>31</v>
      </c>
      <c r="AA8" s="37">
        <v>-2.1172977128712684</v>
      </c>
      <c r="AC8" s="38" t="s">
        <v>198</v>
      </c>
      <c r="AD8" s="36" t="s">
        <v>31</v>
      </c>
      <c r="AE8" s="37">
        <v>-0.95217448312607933</v>
      </c>
      <c r="AG8" s="35" t="s">
        <v>197</v>
      </c>
      <c r="AH8" s="36" t="s">
        <v>31</v>
      </c>
      <c r="AI8" s="37">
        <v>-3.3182091089108674</v>
      </c>
      <c r="AK8" s="38" t="s">
        <v>198</v>
      </c>
      <c r="AL8" s="36" t="s">
        <v>31</v>
      </c>
      <c r="AM8" s="37">
        <v>-1.7525606856693634</v>
      </c>
      <c r="AO8" s="35" t="s">
        <v>197</v>
      </c>
      <c r="AP8" s="36" t="s">
        <v>31</v>
      </c>
      <c r="AQ8" s="37">
        <v>-8.3568161683167634</v>
      </c>
      <c r="AS8" s="38" t="s">
        <v>198</v>
      </c>
      <c r="AT8" s="36" t="s">
        <v>31</v>
      </c>
      <c r="AU8" s="37">
        <v>-4.0042449068086698</v>
      </c>
      <c r="AW8" s="35" t="s">
        <v>197</v>
      </c>
      <c r="AX8" s="36" t="s">
        <v>31</v>
      </c>
      <c r="AY8" s="37">
        <v>-5.4355068217821358</v>
      </c>
      <c r="BA8" s="38" t="s">
        <v>198</v>
      </c>
      <c r="BB8" s="36" t="s">
        <v>31</v>
      </c>
      <c r="BC8" s="37">
        <v>-2.7047351687954428</v>
      </c>
    </row>
    <row r="9" spans="1:55" x14ac:dyDescent="0.35">
      <c r="A9" s="35" t="s">
        <v>197</v>
      </c>
      <c r="B9" s="36" t="s">
        <v>33</v>
      </c>
      <c r="C9" s="37">
        <v>-10.965406831683291</v>
      </c>
      <c r="E9" s="38" t="s">
        <v>198</v>
      </c>
      <c r="F9" s="36" t="s">
        <v>33</v>
      </c>
      <c r="G9" s="37">
        <v>-8.513747811881279</v>
      </c>
      <c r="I9" s="35" t="s">
        <v>197</v>
      </c>
      <c r="J9" s="36" t="s">
        <v>33</v>
      </c>
      <c r="K9" s="37">
        <v>-3.8129537425742939</v>
      </c>
      <c r="M9" s="38" t="s">
        <v>198</v>
      </c>
      <c r="N9" s="36" t="s">
        <v>33</v>
      </c>
      <c r="O9" s="37">
        <v>-3.0383143069307201</v>
      </c>
      <c r="Q9" s="35" t="s">
        <v>197</v>
      </c>
      <c r="R9" s="36" t="s">
        <v>33</v>
      </c>
      <c r="S9" s="37">
        <v>-2.907695089108941</v>
      </c>
      <c r="U9" s="38" t="s">
        <v>198</v>
      </c>
      <c r="V9" s="36" t="s">
        <v>33</v>
      </c>
      <c r="W9" s="37">
        <v>-2.2521892970297253</v>
      </c>
      <c r="Y9" s="35" t="s">
        <v>197</v>
      </c>
      <c r="Z9" s="36" t="s">
        <v>33</v>
      </c>
      <c r="AA9" s="37">
        <v>-2.0643123960396306</v>
      </c>
      <c r="AC9" s="38" t="s">
        <v>198</v>
      </c>
      <c r="AD9" s="36" t="s">
        <v>33</v>
      </c>
      <c r="AE9" s="37">
        <v>-1.5874221683168541</v>
      </c>
      <c r="AG9" s="35" t="s">
        <v>197</v>
      </c>
      <c r="AH9" s="36" t="s">
        <v>33</v>
      </c>
      <c r="AI9" s="37">
        <v>-2.1804456039604245</v>
      </c>
      <c r="AK9" s="38" t="s">
        <v>198</v>
      </c>
      <c r="AL9" s="36" t="s">
        <v>33</v>
      </c>
      <c r="AM9" s="37">
        <v>-1.6358220396039806</v>
      </c>
      <c r="AO9" s="35" t="s">
        <v>197</v>
      </c>
      <c r="AP9" s="36" t="s">
        <v>33</v>
      </c>
      <c r="AQ9" s="37">
        <v>-7.1524530891089961</v>
      </c>
      <c r="AS9" s="38" t="s">
        <v>198</v>
      </c>
      <c r="AT9" s="36" t="s">
        <v>33</v>
      </c>
      <c r="AU9" s="37">
        <v>-5.4754335049505602</v>
      </c>
      <c r="AW9" s="35" t="s">
        <v>197</v>
      </c>
      <c r="AX9" s="36" t="s">
        <v>33</v>
      </c>
      <c r="AY9" s="37">
        <v>-4.2447580000000551</v>
      </c>
      <c r="BA9" s="38" t="s">
        <v>198</v>
      </c>
      <c r="BB9" s="36" t="s">
        <v>33</v>
      </c>
      <c r="BC9" s="37">
        <v>-3.2232442079208345</v>
      </c>
    </row>
    <row r="10" spans="1:55" x14ac:dyDescent="0.35">
      <c r="A10" s="35" t="s">
        <v>197</v>
      </c>
      <c r="B10" s="36" t="s">
        <v>65</v>
      </c>
      <c r="C10" s="37">
        <v>-4.3910099801980236</v>
      </c>
      <c r="E10" s="38" t="s">
        <v>198</v>
      </c>
      <c r="F10" s="36" t="s">
        <v>65</v>
      </c>
      <c r="G10" s="37">
        <v>-3.1127266166427869</v>
      </c>
      <c r="I10" s="35" t="s">
        <v>197</v>
      </c>
      <c r="J10" s="36" t="s">
        <v>65</v>
      </c>
      <c r="K10" s="37">
        <v>-1.7938900297029718</v>
      </c>
      <c r="M10" s="38" t="s">
        <v>198</v>
      </c>
      <c r="N10" s="36" t="s">
        <v>65</v>
      </c>
      <c r="O10" s="37">
        <v>-1.294501725358614</v>
      </c>
      <c r="Q10" s="35" t="s">
        <v>197</v>
      </c>
      <c r="R10" s="36" t="s">
        <v>65</v>
      </c>
      <c r="S10" s="37">
        <v>-1.0010083267326761</v>
      </c>
      <c r="U10" s="38" t="s">
        <v>198</v>
      </c>
      <c r="V10" s="36" t="s">
        <v>65</v>
      </c>
      <c r="W10" s="37">
        <v>-0.70347048791889333</v>
      </c>
      <c r="Y10" s="35" t="s">
        <v>197</v>
      </c>
      <c r="Z10" s="36" t="s">
        <v>65</v>
      </c>
      <c r="AA10" s="37">
        <v>-0.86494436633663341</v>
      </c>
      <c r="AC10" s="38" t="s">
        <v>198</v>
      </c>
      <c r="AD10" s="36" t="s">
        <v>65</v>
      </c>
      <c r="AE10" s="37">
        <v>-0.62455691359700749</v>
      </c>
      <c r="AG10" s="35" t="s">
        <v>197</v>
      </c>
      <c r="AH10" s="36" t="s">
        <v>65</v>
      </c>
      <c r="AI10" s="37">
        <v>-0.73116725742574218</v>
      </c>
      <c r="AK10" s="38" t="s">
        <v>198</v>
      </c>
      <c r="AL10" s="36" t="s">
        <v>65</v>
      </c>
      <c r="AM10" s="37">
        <v>-0.49019748976827227</v>
      </c>
      <c r="AO10" s="35" t="s">
        <v>197</v>
      </c>
      <c r="AP10" s="36" t="s">
        <v>65</v>
      </c>
      <c r="AQ10" s="37">
        <v>-2.5971199504950517</v>
      </c>
      <c r="AS10" s="38" t="s">
        <v>198</v>
      </c>
      <c r="AT10" s="36" t="s">
        <v>65</v>
      </c>
      <c r="AU10" s="37">
        <v>-1.818224891284173</v>
      </c>
      <c r="AW10" s="35" t="s">
        <v>197</v>
      </c>
      <c r="AX10" s="36" t="s">
        <v>65</v>
      </c>
      <c r="AY10" s="37">
        <v>-1.5961116237623756</v>
      </c>
      <c r="BA10" s="38" t="s">
        <v>198</v>
      </c>
      <c r="BB10" s="36" t="s">
        <v>65</v>
      </c>
      <c r="BC10" s="37">
        <v>-1.1147544033652799</v>
      </c>
    </row>
    <row r="11" spans="1:55" x14ac:dyDescent="0.35">
      <c r="A11" s="35" t="s">
        <v>197</v>
      </c>
      <c r="B11" s="36" t="s">
        <v>26</v>
      </c>
      <c r="C11" s="37">
        <v>-180.23190991089101</v>
      </c>
      <c r="E11" s="38" t="s">
        <v>198</v>
      </c>
      <c r="F11" s="36" t="s">
        <v>26</v>
      </c>
      <c r="G11" s="37">
        <v>-11.403519832602214</v>
      </c>
      <c r="I11" s="35" t="s">
        <v>197</v>
      </c>
      <c r="J11" s="36" t="s">
        <v>26</v>
      </c>
      <c r="K11" s="37">
        <v>-62.190881366336555</v>
      </c>
      <c r="M11" s="38" t="s">
        <v>198</v>
      </c>
      <c r="N11" s="36" t="s">
        <v>26</v>
      </c>
      <c r="O11" s="37">
        <v>-14.933141350716198</v>
      </c>
      <c r="Q11" s="35" t="s">
        <v>197</v>
      </c>
      <c r="R11" s="36" t="s">
        <v>26</v>
      </c>
      <c r="S11" s="37">
        <v>-46.373336752475211</v>
      </c>
      <c r="U11" s="38" t="s">
        <v>198</v>
      </c>
      <c r="V11" s="36" t="s">
        <v>26</v>
      </c>
      <c r="W11" s="37">
        <v>-1.8098699537990552</v>
      </c>
      <c r="Y11" s="35" t="s">
        <v>197</v>
      </c>
      <c r="Z11" s="36" t="s">
        <v>26</v>
      </c>
      <c r="AA11" s="37">
        <v>-31.022799811881214</v>
      </c>
      <c r="AC11" s="38" t="s">
        <v>198</v>
      </c>
      <c r="AD11" s="36" t="s">
        <v>26</v>
      </c>
      <c r="AE11" s="37">
        <v>6.3864358575799551</v>
      </c>
      <c r="AG11" s="35" t="s">
        <v>197</v>
      </c>
      <c r="AH11" s="36" t="s">
        <v>26</v>
      </c>
      <c r="AI11" s="37">
        <v>-40.644891980198025</v>
      </c>
      <c r="AK11" s="38" t="s">
        <v>198</v>
      </c>
      <c r="AL11" s="36" t="s">
        <v>26</v>
      </c>
      <c r="AM11" s="37">
        <v>-1.0469443856669158</v>
      </c>
      <c r="AO11" s="35" t="s">
        <v>197</v>
      </c>
      <c r="AP11" s="36" t="s">
        <v>26</v>
      </c>
      <c r="AQ11" s="37">
        <v>-118.04102854455445</v>
      </c>
      <c r="AS11" s="38" t="s">
        <v>198</v>
      </c>
      <c r="AT11" s="36" t="s">
        <v>26</v>
      </c>
      <c r="AU11" s="37">
        <v>3.5296215181139834</v>
      </c>
      <c r="AW11" s="35" t="s">
        <v>197</v>
      </c>
      <c r="AX11" s="36" t="s">
        <v>26</v>
      </c>
      <c r="AY11" s="37">
        <v>-71.667691792079239</v>
      </c>
      <c r="BA11" s="38" t="s">
        <v>198</v>
      </c>
      <c r="BB11" s="36" t="s">
        <v>26</v>
      </c>
      <c r="BC11" s="37">
        <v>5.3394914719130391</v>
      </c>
    </row>
    <row r="12" spans="1:55" x14ac:dyDescent="0.35">
      <c r="A12" s="35" t="s">
        <v>197</v>
      </c>
      <c r="B12" s="36" t="s">
        <v>85</v>
      </c>
      <c r="C12" s="37">
        <v>-2.0160692871287109</v>
      </c>
      <c r="E12" s="38" t="s">
        <v>198</v>
      </c>
      <c r="F12" s="36" t="s">
        <v>85</v>
      </c>
      <c r="G12" s="37">
        <v>-1.3231248118811851</v>
      </c>
      <c r="I12" s="35" t="s">
        <v>197</v>
      </c>
      <c r="J12" s="36" t="s">
        <v>85</v>
      </c>
      <c r="K12" s="37">
        <v>-0.42192996039603942</v>
      </c>
      <c r="M12" s="38" t="s">
        <v>198</v>
      </c>
      <c r="N12" s="36" t="s">
        <v>85</v>
      </c>
      <c r="O12" s="37">
        <v>-0.23772611881188074</v>
      </c>
      <c r="Q12" s="35" t="s">
        <v>197</v>
      </c>
      <c r="R12" s="36" t="s">
        <v>85</v>
      </c>
      <c r="S12" s="37">
        <v>-0.47486508910891079</v>
      </c>
      <c r="U12" s="38" t="s">
        <v>198</v>
      </c>
      <c r="V12" s="36" t="s">
        <v>85</v>
      </c>
      <c r="W12" s="37">
        <v>-0.30407693069306907</v>
      </c>
      <c r="Y12" s="35" t="s">
        <v>197</v>
      </c>
      <c r="Z12" s="36" t="s">
        <v>85</v>
      </c>
      <c r="AA12" s="37">
        <v>-0.55011078217821741</v>
      </c>
      <c r="AC12" s="38" t="s">
        <v>198</v>
      </c>
      <c r="AD12" s="36" t="s">
        <v>85</v>
      </c>
      <c r="AE12" s="37">
        <v>-0.3819243762376236</v>
      </c>
      <c r="AG12" s="35" t="s">
        <v>197</v>
      </c>
      <c r="AH12" s="36" t="s">
        <v>85</v>
      </c>
      <c r="AI12" s="37">
        <v>-0.56916345544554314</v>
      </c>
      <c r="AK12" s="38" t="s">
        <v>198</v>
      </c>
      <c r="AL12" s="36" t="s">
        <v>85</v>
      </c>
      <c r="AM12" s="37">
        <v>-0.39939738613861192</v>
      </c>
      <c r="AO12" s="35" t="s">
        <v>197</v>
      </c>
      <c r="AP12" s="36" t="s">
        <v>85</v>
      </c>
      <c r="AQ12" s="37">
        <v>-1.5941393267326713</v>
      </c>
      <c r="AS12" s="38" t="s">
        <v>198</v>
      </c>
      <c r="AT12" s="36" t="s">
        <v>85</v>
      </c>
      <c r="AU12" s="37">
        <v>-1.0853986930693047</v>
      </c>
      <c r="AW12" s="35" t="s">
        <v>197</v>
      </c>
      <c r="AX12" s="36" t="s">
        <v>85</v>
      </c>
      <c r="AY12" s="37">
        <v>-1.1192742376237605</v>
      </c>
      <c r="BA12" s="38" t="s">
        <v>198</v>
      </c>
      <c r="BB12" s="36" t="s">
        <v>85</v>
      </c>
      <c r="BC12" s="37">
        <v>-0.78132176237623552</v>
      </c>
    </row>
    <row r="13" spans="1:55" x14ac:dyDescent="0.35">
      <c r="A13" s="35" t="s">
        <v>197</v>
      </c>
      <c r="B13" s="36" t="s">
        <v>84</v>
      </c>
      <c r="C13" s="37">
        <v>-4.380312831683165</v>
      </c>
      <c r="E13" s="38" t="s">
        <v>198</v>
      </c>
      <c r="F13" s="36" t="s">
        <v>84</v>
      </c>
      <c r="G13" s="37">
        <v>-2.4325831189516736</v>
      </c>
      <c r="I13" s="35" t="s">
        <v>197</v>
      </c>
      <c r="J13" s="36" t="s">
        <v>84</v>
      </c>
      <c r="K13" s="37">
        <v>-0.857187425742576</v>
      </c>
      <c r="M13" s="38" t="s">
        <v>198</v>
      </c>
      <c r="N13" s="36" t="s">
        <v>84</v>
      </c>
      <c r="O13" s="37">
        <v>-0.44333612107495546</v>
      </c>
      <c r="Q13" s="35" t="s">
        <v>197</v>
      </c>
      <c r="R13" s="36" t="s">
        <v>84</v>
      </c>
      <c r="S13" s="37">
        <v>-1.2692409108910887</v>
      </c>
      <c r="U13" s="38" t="s">
        <v>198</v>
      </c>
      <c r="V13" s="36" t="s">
        <v>84</v>
      </c>
      <c r="W13" s="37">
        <v>-0.7209540574029778</v>
      </c>
      <c r="Y13" s="35" t="s">
        <v>197</v>
      </c>
      <c r="Z13" s="36" t="s">
        <v>84</v>
      </c>
      <c r="AA13" s="37">
        <v>-1.2235582970296992</v>
      </c>
      <c r="AC13" s="38" t="s">
        <v>198</v>
      </c>
      <c r="AD13" s="36" t="s">
        <v>84</v>
      </c>
      <c r="AE13" s="37">
        <v>-0.70867785330250799</v>
      </c>
      <c r="AG13" s="35" t="s">
        <v>197</v>
      </c>
      <c r="AH13" s="36" t="s">
        <v>84</v>
      </c>
      <c r="AI13" s="37">
        <v>-1.0303261980198011</v>
      </c>
      <c r="AK13" s="38" t="s">
        <v>198</v>
      </c>
      <c r="AL13" s="36" t="s">
        <v>84</v>
      </c>
      <c r="AM13" s="37">
        <v>-0.55961508717123198</v>
      </c>
      <c r="AO13" s="35" t="s">
        <v>197</v>
      </c>
      <c r="AP13" s="36" t="s">
        <v>84</v>
      </c>
      <c r="AQ13" s="37">
        <v>-3.523125405940589</v>
      </c>
      <c r="AS13" s="38" t="s">
        <v>198</v>
      </c>
      <c r="AT13" s="36" t="s">
        <v>84</v>
      </c>
      <c r="AU13" s="37">
        <v>-1.9892469978767178</v>
      </c>
      <c r="AW13" s="35" t="s">
        <v>197</v>
      </c>
      <c r="AX13" s="36" t="s">
        <v>84</v>
      </c>
      <c r="AY13" s="37">
        <v>-2.2538844950495003</v>
      </c>
      <c r="BA13" s="38" t="s">
        <v>198</v>
      </c>
      <c r="BB13" s="36" t="s">
        <v>84</v>
      </c>
      <c r="BC13" s="37">
        <v>-1.26829294047374</v>
      </c>
    </row>
    <row r="14" spans="1:55" x14ac:dyDescent="0.35">
      <c r="A14" s="35" t="s">
        <v>197</v>
      </c>
      <c r="B14" s="36" t="s">
        <v>87</v>
      </c>
      <c r="C14" s="37">
        <v>-0.49306359405940681</v>
      </c>
      <c r="E14" s="38" t="s">
        <v>198</v>
      </c>
      <c r="F14" s="36" t="s">
        <v>87</v>
      </c>
      <c r="G14" s="37">
        <v>-0.39191117821782229</v>
      </c>
      <c r="I14" s="35" t="s">
        <v>197</v>
      </c>
      <c r="J14" s="36" t="s">
        <v>87</v>
      </c>
      <c r="K14" s="37">
        <v>-9.2104960396039992E-2</v>
      </c>
      <c r="M14" s="38" t="s">
        <v>198</v>
      </c>
      <c r="N14" s="36" t="s">
        <v>87</v>
      </c>
      <c r="O14" s="37">
        <v>-7.3167792079208233E-2</v>
      </c>
      <c r="Q14" s="35" t="s">
        <v>197</v>
      </c>
      <c r="R14" s="36" t="s">
        <v>87</v>
      </c>
      <c r="S14" s="37">
        <v>-0.11183300990098965</v>
      </c>
      <c r="U14" s="38" t="s">
        <v>198</v>
      </c>
      <c r="V14" s="36" t="s">
        <v>87</v>
      </c>
      <c r="W14" s="37">
        <v>-9.1352742574256907E-2</v>
      </c>
      <c r="Y14" s="35" t="s">
        <v>197</v>
      </c>
      <c r="Z14" s="36" t="s">
        <v>87</v>
      </c>
      <c r="AA14" s="37">
        <v>-0.10304719801980244</v>
      </c>
      <c r="AC14" s="38" t="s">
        <v>198</v>
      </c>
      <c r="AD14" s="36" t="s">
        <v>87</v>
      </c>
      <c r="AE14" s="37">
        <v>-8.120506930693111E-2</v>
      </c>
      <c r="AG14" s="35" t="s">
        <v>197</v>
      </c>
      <c r="AH14" s="36" t="s">
        <v>87</v>
      </c>
      <c r="AI14" s="37">
        <v>-0.18607842574257472</v>
      </c>
      <c r="AK14" s="38" t="s">
        <v>198</v>
      </c>
      <c r="AL14" s="36" t="s">
        <v>87</v>
      </c>
      <c r="AM14" s="37">
        <v>-0.14618557425742604</v>
      </c>
      <c r="AO14" s="35" t="s">
        <v>197</v>
      </c>
      <c r="AP14" s="36" t="s">
        <v>87</v>
      </c>
      <c r="AQ14" s="37">
        <v>-0.40095863366336681</v>
      </c>
      <c r="AS14" s="38" t="s">
        <v>198</v>
      </c>
      <c r="AT14" s="36" t="s">
        <v>87</v>
      </c>
      <c r="AU14" s="37">
        <v>-0.31874338613861408</v>
      </c>
      <c r="AW14" s="35" t="s">
        <v>197</v>
      </c>
      <c r="AX14" s="36" t="s">
        <v>87</v>
      </c>
      <c r="AY14" s="37">
        <v>-0.28912562376237716</v>
      </c>
      <c r="BA14" s="38" t="s">
        <v>198</v>
      </c>
      <c r="BB14" s="36" t="s">
        <v>87</v>
      </c>
      <c r="BC14" s="37">
        <v>-0.22739064356435715</v>
      </c>
    </row>
    <row r="15" spans="1:55" x14ac:dyDescent="0.35">
      <c r="A15" s="35" t="s">
        <v>197</v>
      </c>
      <c r="B15" s="36" t="s">
        <v>88</v>
      </c>
      <c r="C15" s="37">
        <v>-0.96766916831683181</v>
      </c>
      <c r="E15" s="38" t="s">
        <v>198</v>
      </c>
      <c r="F15" s="36" t="s">
        <v>88</v>
      </c>
      <c r="G15" s="37">
        <v>-0.82437836633663375</v>
      </c>
      <c r="I15" s="35" t="s">
        <v>197</v>
      </c>
      <c r="J15" s="36" t="s">
        <v>88</v>
      </c>
      <c r="K15" s="37">
        <v>-0.47616910891089081</v>
      </c>
      <c r="M15" s="38" t="s">
        <v>198</v>
      </c>
      <c r="N15" s="36" t="s">
        <v>88</v>
      </c>
      <c r="O15" s="37">
        <v>-0.43311564356435617</v>
      </c>
      <c r="Q15" s="35" t="s">
        <v>197</v>
      </c>
      <c r="R15" s="36" t="s">
        <v>88</v>
      </c>
      <c r="S15" s="37">
        <v>-0.20742532673267355</v>
      </c>
      <c r="U15" s="38" t="s">
        <v>198</v>
      </c>
      <c r="V15" s="36" t="s">
        <v>88</v>
      </c>
      <c r="W15" s="37">
        <v>-0.16970676237623794</v>
      </c>
      <c r="Y15" s="35" t="s">
        <v>197</v>
      </c>
      <c r="Z15" s="36" t="s">
        <v>88</v>
      </c>
      <c r="AA15" s="37">
        <v>-0.14860436633663388</v>
      </c>
      <c r="AC15" s="38" t="s">
        <v>198</v>
      </c>
      <c r="AD15" s="36" t="s">
        <v>88</v>
      </c>
      <c r="AE15" s="37">
        <v>-0.11673398019802</v>
      </c>
      <c r="AG15" s="35" t="s">
        <v>197</v>
      </c>
      <c r="AH15" s="36" t="s">
        <v>88</v>
      </c>
      <c r="AI15" s="37">
        <v>-0.13547036633663351</v>
      </c>
      <c r="AK15" s="38" t="s">
        <v>198</v>
      </c>
      <c r="AL15" s="36" t="s">
        <v>88</v>
      </c>
      <c r="AM15" s="37">
        <v>-0.10482198019801968</v>
      </c>
      <c r="AO15" s="35" t="s">
        <v>197</v>
      </c>
      <c r="AP15" s="36" t="s">
        <v>88</v>
      </c>
      <c r="AQ15" s="37">
        <v>-0.49150005940594094</v>
      </c>
      <c r="AS15" s="38" t="s">
        <v>198</v>
      </c>
      <c r="AT15" s="36" t="s">
        <v>88</v>
      </c>
      <c r="AU15" s="37">
        <v>-0.39126272277227764</v>
      </c>
      <c r="AW15" s="35" t="s">
        <v>197</v>
      </c>
      <c r="AX15" s="36" t="s">
        <v>88</v>
      </c>
      <c r="AY15" s="37">
        <v>-0.28407473267326738</v>
      </c>
      <c r="BA15" s="38" t="s">
        <v>198</v>
      </c>
      <c r="BB15" s="36" t="s">
        <v>88</v>
      </c>
      <c r="BC15" s="37">
        <v>-0.2215559603960397</v>
      </c>
    </row>
    <row r="16" spans="1:55" x14ac:dyDescent="0.35">
      <c r="A16" s="35" t="s">
        <v>197</v>
      </c>
      <c r="B16" s="36" t="s">
        <v>91</v>
      </c>
      <c r="C16" s="37">
        <v>-0.35922841584158849</v>
      </c>
      <c r="E16" s="38" t="s">
        <v>198</v>
      </c>
      <c r="F16" s="36" t="s">
        <v>91</v>
      </c>
      <c r="G16" s="37">
        <v>-0.28195500990099348</v>
      </c>
      <c r="I16" s="35" t="s">
        <v>197</v>
      </c>
      <c r="J16" s="36" t="s">
        <v>91</v>
      </c>
      <c r="K16" s="37">
        <v>-5.4584148514852354E-2</v>
      </c>
      <c r="M16" s="38" t="s">
        <v>198</v>
      </c>
      <c r="N16" s="36" t="s">
        <v>91</v>
      </c>
      <c r="O16" s="37">
        <v>-4.0284742574258139E-2</v>
      </c>
      <c r="Q16" s="35" t="s">
        <v>197</v>
      </c>
      <c r="R16" s="36" t="s">
        <v>91</v>
      </c>
      <c r="S16" s="37">
        <v>-5.8880207920792682E-2</v>
      </c>
      <c r="U16" s="38" t="s">
        <v>198</v>
      </c>
      <c r="V16" s="36" t="s">
        <v>91</v>
      </c>
      <c r="W16" s="37">
        <v>-4.3133128712871699E-2</v>
      </c>
      <c r="Y16" s="35" t="s">
        <v>197</v>
      </c>
      <c r="Z16" s="36" t="s">
        <v>91</v>
      </c>
      <c r="AA16" s="37">
        <v>-7.1467554455446392E-2</v>
      </c>
      <c r="AC16" s="38" t="s">
        <v>198</v>
      </c>
      <c r="AD16" s="36" t="s">
        <v>91</v>
      </c>
      <c r="AE16" s="37">
        <v>-5.274094059406001E-2</v>
      </c>
      <c r="AG16" s="35" t="s">
        <v>197</v>
      </c>
      <c r="AH16" s="36" t="s">
        <v>91</v>
      </c>
      <c r="AI16" s="37">
        <v>-0.17429650495049703</v>
      </c>
      <c r="AK16" s="38" t="s">
        <v>198</v>
      </c>
      <c r="AL16" s="36" t="s">
        <v>91</v>
      </c>
      <c r="AM16" s="37">
        <v>-0.14579619801980367</v>
      </c>
      <c r="AO16" s="35" t="s">
        <v>197</v>
      </c>
      <c r="AP16" s="36" t="s">
        <v>91</v>
      </c>
      <c r="AQ16" s="37">
        <v>-0.30464426732673611</v>
      </c>
      <c r="AS16" s="38" t="s">
        <v>198</v>
      </c>
      <c r="AT16" s="36" t="s">
        <v>91</v>
      </c>
      <c r="AU16" s="37">
        <v>-0.24167026732673538</v>
      </c>
      <c r="AW16" s="35" t="s">
        <v>197</v>
      </c>
      <c r="AX16" s="36" t="s">
        <v>91</v>
      </c>
      <c r="AY16" s="37">
        <v>-0.24576405940594342</v>
      </c>
      <c r="BA16" s="38" t="s">
        <v>198</v>
      </c>
      <c r="BB16" s="36" t="s">
        <v>91</v>
      </c>
      <c r="BC16" s="37">
        <v>-0.19853713861386368</v>
      </c>
    </row>
    <row r="17" spans="1:55" x14ac:dyDescent="0.35">
      <c r="A17" s="35" t="s">
        <v>197</v>
      </c>
      <c r="B17" s="36" t="s">
        <v>93</v>
      </c>
      <c r="C17" s="37">
        <v>-4.5071034851485141</v>
      </c>
      <c r="E17" s="38" t="s">
        <v>198</v>
      </c>
      <c r="F17" s="36" t="s">
        <v>93</v>
      </c>
      <c r="G17" s="37">
        <v>2.5783247565859964</v>
      </c>
      <c r="I17" s="35" t="s">
        <v>197</v>
      </c>
      <c r="J17" s="36" t="s">
        <v>93</v>
      </c>
      <c r="K17" s="37">
        <v>-1.1856657227722778</v>
      </c>
      <c r="M17" s="38" t="s">
        <v>198</v>
      </c>
      <c r="N17" s="36" t="s">
        <v>93</v>
      </c>
      <c r="O17" s="37">
        <v>0.80449507778662321</v>
      </c>
      <c r="Q17" s="35" t="s">
        <v>197</v>
      </c>
      <c r="R17" s="36" t="s">
        <v>93</v>
      </c>
      <c r="S17" s="37">
        <v>-1.0865210099009901</v>
      </c>
      <c r="U17" s="38" t="s">
        <v>198</v>
      </c>
      <c r="V17" s="36" t="s">
        <v>93</v>
      </c>
      <c r="W17" s="37">
        <v>0.56658759717842488</v>
      </c>
      <c r="Y17" s="35" t="s">
        <v>197</v>
      </c>
      <c r="Z17" s="36" t="s">
        <v>93</v>
      </c>
      <c r="AA17" s="37">
        <v>-1.0782999702970288</v>
      </c>
      <c r="AC17" s="38" t="s">
        <v>198</v>
      </c>
      <c r="AD17" s="36" t="s">
        <v>93</v>
      </c>
      <c r="AE17" s="37">
        <v>0.70113552171994875</v>
      </c>
      <c r="AG17" s="35" t="s">
        <v>197</v>
      </c>
      <c r="AH17" s="36" t="s">
        <v>93</v>
      </c>
      <c r="AI17" s="37">
        <v>-1.1566167821782178</v>
      </c>
      <c r="AK17" s="38" t="s">
        <v>198</v>
      </c>
      <c r="AL17" s="36" t="s">
        <v>93</v>
      </c>
      <c r="AM17" s="37">
        <v>0.50610655990099951</v>
      </c>
      <c r="AO17" s="35" t="s">
        <v>197</v>
      </c>
      <c r="AP17" s="36" t="s">
        <v>93</v>
      </c>
      <c r="AQ17" s="37">
        <v>-3.3214377623762368</v>
      </c>
      <c r="AS17" s="38" t="s">
        <v>198</v>
      </c>
      <c r="AT17" s="36" t="s">
        <v>93</v>
      </c>
      <c r="AU17" s="37">
        <v>1.773829678799373</v>
      </c>
      <c r="AW17" s="35" t="s">
        <v>197</v>
      </c>
      <c r="AX17" s="36" t="s">
        <v>93</v>
      </c>
      <c r="AY17" s="37">
        <v>-2.2349167524752467</v>
      </c>
      <c r="BA17" s="38" t="s">
        <v>198</v>
      </c>
      <c r="BB17" s="36" t="s">
        <v>93</v>
      </c>
      <c r="BC17" s="37">
        <v>1.2072420816209481</v>
      </c>
    </row>
    <row r="18" spans="1:55" x14ac:dyDescent="0.35">
      <c r="A18" s="35" t="s">
        <v>197</v>
      </c>
      <c r="B18" s="36" t="s">
        <v>94</v>
      </c>
      <c r="C18" s="37">
        <v>-1.5600441980198014</v>
      </c>
      <c r="E18" s="38" t="s">
        <v>198</v>
      </c>
      <c r="F18" s="36" t="s">
        <v>94</v>
      </c>
      <c r="G18" s="37">
        <v>-1.2047780959965246</v>
      </c>
      <c r="I18" s="35" t="s">
        <v>197</v>
      </c>
      <c r="J18" s="36" t="s">
        <v>94</v>
      </c>
      <c r="K18" s="37">
        <v>-0.32369650495049629</v>
      </c>
      <c r="M18" s="38" t="s">
        <v>198</v>
      </c>
      <c r="N18" s="36" t="s">
        <v>94</v>
      </c>
      <c r="O18" s="37">
        <v>-0.23990735387203121</v>
      </c>
      <c r="Q18" s="35" t="s">
        <v>197</v>
      </c>
      <c r="R18" s="36" t="s">
        <v>94</v>
      </c>
      <c r="S18" s="37">
        <v>-0.38450252475247315</v>
      </c>
      <c r="U18" s="38" t="s">
        <v>198</v>
      </c>
      <c r="V18" s="36" t="s">
        <v>94</v>
      </c>
      <c r="W18" s="37">
        <v>-0.29945725818277447</v>
      </c>
      <c r="Y18" s="35" t="s">
        <v>197</v>
      </c>
      <c r="Z18" s="36" t="s">
        <v>94</v>
      </c>
      <c r="AA18" s="37">
        <v>-0.46149487128712807</v>
      </c>
      <c r="AC18" s="38" t="s">
        <v>198</v>
      </c>
      <c r="AD18" s="36" t="s">
        <v>94</v>
      </c>
      <c r="AE18" s="37">
        <v>-0.35828037017873932</v>
      </c>
      <c r="AG18" s="35" t="s">
        <v>197</v>
      </c>
      <c r="AH18" s="36" t="s">
        <v>94</v>
      </c>
      <c r="AI18" s="37">
        <v>-0.39035029702970392</v>
      </c>
      <c r="AK18" s="38" t="s">
        <v>198</v>
      </c>
      <c r="AL18" s="36" t="s">
        <v>94</v>
      </c>
      <c r="AM18" s="37">
        <v>-0.30713311376297953</v>
      </c>
      <c r="AO18" s="35" t="s">
        <v>197</v>
      </c>
      <c r="AP18" s="36" t="s">
        <v>94</v>
      </c>
      <c r="AQ18" s="37">
        <v>-1.2363476930693051</v>
      </c>
      <c r="AS18" s="38" t="s">
        <v>198</v>
      </c>
      <c r="AT18" s="36" t="s">
        <v>94</v>
      </c>
      <c r="AU18" s="37">
        <v>-0.96487074212449331</v>
      </c>
      <c r="AW18" s="35" t="s">
        <v>197</v>
      </c>
      <c r="AX18" s="36" t="s">
        <v>94</v>
      </c>
      <c r="AY18" s="37">
        <v>-0.85184516831683199</v>
      </c>
      <c r="BA18" s="38" t="s">
        <v>198</v>
      </c>
      <c r="BB18" s="36" t="s">
        <v>94</v>
      </c>
      <c r="BC18" s="37">
        <v>-0.66541348394171884</v>
      </c>
    </row>
    <row r="19" spans="1:55" x14ac:dyDescent="0.35">
      <c r="A19" s="35" t="s">
        <v>197</v>
      </c>
      <c r="B19" s="36" t="s">
        <v>95</v>
      </c>
      <c r="C19" s="37">
        <v>-2.3072506435643594</v>
      </c>
      <c r="E19" s="38" t="s">
        <v>198</v>
      </c>
      <c r="F19" s="36" t="s">
        <v>95</v>
      </c>
      <c r="G19" s="37">
        <v>-1.1297434588247632</v>
      </c>
      <c r="I19" s="35" t="s">
        <v>197</v>
      </c>
      <c r="J19" s="36" t="s">
        <v>95</v>
      </c>
      <c r="K19" s="37">
        <v>-0.59417169306930662</v>
      </c>
      <c r="M19" s="38" t="s">
        <v>198</v>
      </c>
      <c r="N19" s="36" t="s">
        <v>95</v>
      </c>
      <c r="O19" s="37">
        <v>-0.31115975612073316</v>
      </c>
      <c r="Q19" s="35" t="s">
        <v>197</v>
      </c>
      <c r="R19" s="36" t="s">
        <v>95</v>
      </c>
      <c r="S19" s="37">
        <v>-0.57991300000000123</v>
      </c>
      <c r="U19" s="38" t="s">
        <v>198</v>
      </c>
      <c r="V19" s="36" t="s">
        <v>95</v>
      </c>
      <c r="W19" s="37">
        <v>-0.317218706935116</v>
      </c>
      <c r="Y19" s="35" t="s">
        <v>197</v>
      </c>
      <c r="Z19" s="36" t="s">
        <v>95</v>
      </c>
      <c r="AA19" s="37">
        <v>-0.51761331683168255</v>
      </c>
      <c r="AC19" s="38" t="s">
        <v>198</v>
      </c>
      <c r="AD19" s="36" t="s">
        <v>95</v>
      </c>
      <c r="AE19" s="37">
        <v>-0.23497831978832964</v>
      </c>
      <c r="AG19" s="35" t="s">
        <v>197</v>
      </c>
      <c r="AH19" s="36" t="s">
        <v>95</v>
      </c>
      <c r="AI19" s="37">
        <v>-0.61555263366336899</v>
      </c>
      <c r="AK19" s="38" t="s">
        <v>198</v>
      </c>
      <c r="AL19" s="36" t="s">
        <v>95</v>
      </c>
      <c r="AM19" s="37">
        <v>-0.26638667598058452</v>
      </c>
      <c r="AO19" s="35" t="s">
        <v>197</v>
      </c>
      <c r="AP19" s="36" t="s">
        <v>95</v>
      </c>
      <c r="AQ19" s="37">
        <v>-1.7130789504950528</v>
      </c>
      <c r="AS19" s="38" t="s">
        <v>198</v>
      </c>
      <c r="AT19" s="36" t="s">
        <v>95</v>
      </c>
      <c r="AU19" s="37">
        <v>-0.81858370270403014</v>
      </c>
      <c r="AW19" s="35" t="s">
        <v>197</v>
      </c>
      <c r="AX19" s="36" t="s">
        <v>95</v>
      </c>
      <c r="AY19" s="37">
        <v>-1.1331659504950515</v>
      </c>
      <c r="BA19" s="38" t="s">
        <v>198</v>
      </c>
      <c r="BB19" s="36" t="s">
        <v>95</v>
      </c>
      <c r="BC19" s="37">
        <v>-0.50136499576891413</v>
      </c>
    </row>
    <row r="20" spans="1:55" x14ac:dyDescent="0.35">
      <c r="A20" s="35" t="s">
        <v>197</v>
      </c>
      <c r="B20" s="36" t="s">
        <v>96</v>
      </c>
      <c r="C20" s="37">
        <v>-0.58999310891088497</v>
      </c>
      <c r="E20" s="38" t="s">
        <v>198</v>
      </c>
      <c r="F20" s="36" t="s">
        <v>96</v>
      </c>
      <c r="G20" s="37">
        <v>6.1900514851484227E-2</v>
      </c>
      <c r="I20" s="35" t="s">
        <v>197</v>
      </c>
      <c r="J20" s="36" t="s">
        <v>96</v>
      </c>
      <c r="K20" s="37">
        <v>-0.15830426732673075</v>
      </c>
      <c r="M20" s="38" t="s">
        <v>198</v>
      </c>
      <c r="N20" s="36" t="s">
        <v>96</v>
      </c>
      <c r="O20" s="37">
        <v>1.773108910891229E-3</v>
      </c>
      <c r="Q20" s="35" t="s">
        <v>197</v>
      </c>
      <c r="R20" s="36" t="s">
        <v>96</v>
      </c>
      <c r="S20" s="37">
        <v>-0.1467480693069293</v>
      </c>
      <c r="U20" s="38" t="s">
        <v>198</v>
      </c>
      <c r="V20" s="36" t="s">
        <v>96</v>
      </c>
      <c r="W20" s="37">
        <v>1.1488930693068968E-2</v>
      </c>
      <c r="Y20" s="35" t="s">
        <v>197</v>
      </c>
      <c r="Z20" s="36" t="s">
        <v>96</v>
      </c>
      <c r="AA20" s="37">
        <v>-0.15292770297029556</v>
      </c>
      <c r="AC20" s="38" t="s">
        <v>198</v>
      </c>
      <c r="AD20" s="36" t="s">
        <v>96</v>
      </c>
      <c r="AE20" s="37">
        <v>9.7819405940591849E-3</v>
      </c>
      <c r="AG20" s="35" t="s">
        <v>197</v>
      </c>
      <c r="AH20" s="36" t="s">
        <v>96</v>
      </c>
      <c r="AI20" s="37">
        <v>-0.13201306930692935</v>
      </c>
      <c r="AK20" s="38" t="s">
        <v>198</v>
      </c>
      <c r="AL20" s="36" t="s">
        <v>96</v>
      </c>
      <c r="AM20" s="37">
        <v>3.8856534653464836E-2</v>
      </c>
      <c r="AO20" s="35" t="s">
        <v>197</v>
      </c>
      <c r="AP20" s="36" t="s">
        <v>96</v>
      </c>
      <c r="AQ20" s="37">
        <v>-0.43168884158415421</v>
      </c>
      <c r="AS20" s="38" t="s">
        <v>198</v>
      </c>
      <c r="AT20" s="36" t="s">
        <v>96</v>
      </c>
      <c r="AU20" s="37">
        <v>6.0127405940592987E-2</v>
      </c>
      <c r="AW20" s="35" t="s">
        <v>197</v>
      </c>
      <c r="AX20" s="36" t="s">
        <v>96</v>
      </c>
      <c r="AY20" s="37">
        <v>-0.28494077227722492</v>
      </c>
      <c r="BA20" s="38" t="s">
        <v>198</v>
      </c>
      <c r="BB20" s="36" t="s">
        <v>96</v>
      </c>
      <c r="BC20" s="37">
        <v>4.8638475247524023E-2</v>
      </c>
    </row>
    <row r="21" spans="1:55" x14ac:dyDescent="0.35">
      <c r="A21" s="35" t="s">
        <v>197</v>
      </c>
      <c r="B21" s="36" t="s">
        <v>98</v>
      </c>
      <c r="C21" s="37">
        <v>-1.7251116732673295</v>
      </c>
      <c r="E21" s="38" t="s">
        <v>198</v>
      </c>
      <c r="F21" s="36" t="s">
        <v>98</v>
      </c>
      <c r="G21" s="37">
        <v>-1.432387940594062</v>
      </c>
      <c r="I21" s="35" t="s">
        <v>197</v>
      </c>
      <c r="J21" s="36" t="s">
        <v>98</v>
      </c>
      <c r="K21" s="37">
        <v>-0.60482435643564414</v>
      </c>
      <c r="M21" s="38" t="s">
        <v>198</v>
      </c>
      <c r="N21" s="36" t="s">
        <v>98</v>
      </c>
      <c r="O21" s="37">
        <v>-0.53292935643564399</v>
      </c>
      <c r="Q21" s="35" t="s">
        <v>197</v>
      </c>
      <c r="R21" s="36" t="s">
        <v>98</v>
      </c>
      <c r="S21" s="37">
        <v>-0.49080028712871315</v>
      </c>
      <c r="U21" s="38" t="s">
        <v>198</v>
      </c>
      <c r="V21" s="36" t="s">
        <v>98</v>
      </c>
      <c r="W21" s="37">
        <v>-0.41011977227722801</v>
      </c>
      <c r="Y21" s="35" t="s">
        <v>197</v>
      </c>
      <c r="Z21" s="36" t="s">
        <v>98</v>
      </c>
      <c r="AA21" s="37">
        <v>-0.35459186138613985</v>
      </c>
      <c r="AC21" s="38" t="s">
        <v>198</v>
      </c>
      <c r="AD21" s="36" t="s">
        <v>98</v>
      </c>
      <c r="AE21" s="37">
        <v>-0.28565158415841702</v>
      </c>
      <c r="AG21" s="35" t="s">
        <v>197</v>
      </c>
      <c r="AH21" s="36" t="s">
        <v>98</v>
      </c>
      <c r="AI21" s="37">
        <v>-0.27489516831683236</v>
      </c>
      <c r="AK21" s="38" t="s">
        <v>198</v>
      </c>
      <c r="AL21" s="36" t="s">
        <v>98</v>
      </c>
      <c r="AM21" s="37">
        <v>-0.20368722772277301</v>
      </c>
      <c r="AO21" s="35" t="s">
        <v>197</v>
      </c>
      <c r="AP21" s="36" t="s">
        <v>98</v>
      </c>
      <c r="AQ21" s="37">
        <v>-1.1202873168316854</v>
      </c>
      <c r="AS21" s="38" t="s">
        <v>198</v>
      </c>
      <c r="AT21" s="36" t="s">
        <v>98</v>
      </c>
      <c r="AU21" s="37">
        <v>-0.89945858415841806</v>
      </c>
      <c r="AW21" s="35" t="s">
        <v>197</v>
      </c>
      <c r="AX21" s="36" t="s">
        <v>98</v>
      </c>
      <c r="AY21" s="37">
        <v>-0.62948702970297221</v>
      </c>
      <c r="BA21" s="38" t="s">
        <v>198</v>
      </c>
      <c r="BB21" s="36" t="s">
        <v>98</v>
      </c>
      <c r="BC21" s="37">
        <v>-0.48933881188118999</v>
      </c>
    </row>
    <row r="22" spans="1:55" x14ac:dyDescent="0.35">
      <c r="A22" s="35" t="s">
        <v>197</v>
      </c>
      <c r="B22" s="36" t="s">
        <v>99</v>
      </c>
      <c r="C22" s="37">
        <v>-1.8621459108910947</v>
      </c>
      <c r="E22" s="38" t="s">
        <v>198</v>
      </c>
      <c r="F22" s="36" t="s">
        <v>99</v>
      </c>
      <c r="G22" s="37">
        <v>-1.5041909277254395</v>
      </c>
      <c r="I22" s="35" t="s">
        <v>197</v>
      </c>
      <c r="J22" s="36" t="s">
        <v>99</v>
      </c>
      <c r="K22" s="37">
        <v>-0.76154180198020049</v>
      </c>
      <c r="M22" s="38" t="s">
        <v>198</v>
      </c>
      <c r="N22" s="36" t="s">
        <v>99</v>
      </c>
      <c r="O22" s="37">
        <v>-0.68089668790588997</v>
      </c>
      <c r="Q22" s="35" t="s">
        <v>197</v>
      </c>
      <c r="R22" s="36" t="s">
        <v>99</v>
      </c>
      <c r="S22" s="37">
        <v>-0.54222082178218001</v>
      </c>
      <c r="U22" s="38" t="s">
        <v>198</v>
      </c>
      <c r="V22" s="36" t="s">
        <v>99</v>
      </c>
      <c r="W22" s="37">
        <v>-0.44473697391674838</v>
      </c>
      <c r="Y22" s="35" t="s">
        <v>197</v>
      </c>
      <c r="Z22" s="36" t="s">
        <v>99</v>
      </c>
      <c r="AA22" s="37">
        <v>-0.30736368316831697</v>
      </c>
      <c r="AC22" s="38" t="s">
        <v>198</v>
      </c>
      <c r="AD22" s="36" t="s">
        <v>99</v>
      </c>
      <c r="AE22" s="37">
        <v>-0.21472672491483044</v>
      </c>
      <c r="AG22" s="35" t="s">
        <v>197</v>
      </c>
      <c r="AH22" s="36" t="s">
        <v>99</v>
      </c>
      <c r="AI22" s="37">
        <v>-0.25101960396039713</v>
      </c>
      <c r="AK22" s="38" t="s">
        <v>198</v>
      </c>
      <c r="AL22" s="36" t="s">
        <v>99</v>
      </c>
      <c r="AM22" s="37">
        <v>-0.16383054098797087</v>
      </c>
      <c r="AO22" s="35" t="s">
        <v>197</v>
      </c>
      <c r="AP22" s="36" t="s">
        <v>99</v>
      </c>
      <c r="AQ22" s="37">
        <v>-1.1006041089108942</v>
      </c>
      <c r="AS22" s="38" t="s">
        <v>198</v>
      </c>
      <c r="AT22" s="36" t="s">
        <v>99</v>
      </c>
      <c r="AU22" s="37">
        <v>-0.82329423981954974</v>
      </c>
      <c r="AW22" s="35" t="s">
        <v>197</v>
      </c>
      <c r="AX22" s="36" t="s">
        <v>99</v>
      </c>
      <c r="AY22" s="37">
        <v>-0.5583832871287141</v>
      </c>
      <c r="BA22" s="38" t="s">
        <v>198</v>
      </c>
      <c r="BB22" s="36" t="s">
        <v>99</v>
      </c>
      <c r="BC22" s="37">
        <v>-0.37855726590280131</v>
      </c>
    </row>
    <row r="23" spans="1:55" x14ac:dyDescent="0.35">
      <c r="A23" s="35" t="s">
        <v>197</v>
      </c>
      <c r="B23" s="36" t="s">
        <v>100</v>
      </c>
      <c r="C23" s="37">
        <v>0</v>
      </c>
      <c r="E23" s="38" t="s">
        <v>198</v>
      </c>
      <c r="F23" s="36" t="s">
        <v>100</v>
      </c>
      <c r="G23" s="37">
        <v>4.6943346534653457E-2</v>
      </c>
      <c r="I23" s="35" t="s">
        <v>197</v>
      </c>
      <c r="J23" s="36" t="s">
        <v>100</v>
      </c>
      <c r="K23" s="37">
        <v>0</v>
      </c>
      <c r="M23" s="38" t="s">
        <v>198</v>
      </c>
      <c r="N23" s="36" t="s">
        <v>100</v>
      </c>
      <c r="O23" s="37">
        <v>1.1903702970297048E-2</v>
      </c>
      <c r="Q23" s="35" t="s">
        <v>197</v>
      </c>
      <c r="R23" s="36" t="s">
        <v>100</v>
      </c>
      <c r="S23" s="37">
        <v>0</v>
      </c>
      <c r="U23" s="38" t="s">
        <v>198</v>
      </c>
      <c r="V23" s="36" t="s">
        <v>100</v>
      </c>
      <c r="W23" s="37">
        <v>1.1541415841584156E-2</v>
      </c>
      <c r="Y23" s="35" t="s">
        <v>197</v>
      </c>
      <c r="Z23" s="36" t="s">
        <v>100</v>
      </c>
      <c r="AA23" s="37">
        <v>0</v>
      </c>
      <c r="AC23" s="38" t="s">
        <v>198</v>
      </c>
      <c r="AD23" s="36" t="s">
        <v>100</v>
      </c>
      <c r="AE23" s="37">
        <v>1.1817544554455437E-2</v>
      </c>
      <c r="AG23" s="35" t="s">
        <v>197</v>
      </c>
      <c r="AH23" s="36" t="s">
        <v>100</v>
      </c>
      <c r="AI23" s="37">
        <v>0</v>
      </c>
      <c r="AK23" s="38" t="s">
        <v>198</v>
      </c>
      <c r="AL23" s="36" t="s">
        <v>100</v>
      </c>
      <c r="AM23" s="37">
        <v>1.1680683168316813E-2</v>
      </c>
      <c r="AO23" s="35" t="s">
        <v>197</v>
      </c>
      <c r="AP23" s="36" t="s">
        <v>100</v>
      </c>
      <c r="AQ23" s="37">
        <v>0</v>
      </c>
      <c r="AS23" s="38" t="s">
        <v>198</v>
      </c>
      <c r="AT23" s="36" t="s">
        <v>100</v>
      </c>
      <c r="AU23" s="37">
        <v>3.5039643564356404E-2</v>
      </c>
      <c r="AW23" s="35" t="s">
        <v>197</v>
      </c>
      <c r="AX23" s="36" t="s">
        <v>100</v>
      </c>
      <c r="AY23" s="37">
        <v>0</v>
      </c>
      <c r="BA23" s="38" t="s">
        <v>198</v>
      </c>
      <c r="BB23" s="36" t="s">
        <v>100</v>
      </c>
      <c r="BC23" s="37">
        <v>2.3498227722772248E-2</v>
      </c>
    </row>
    <row r="24" spans="1:55" x14ac:dyDescent="0.35">
      <c r="A24" s="35" t="s">
        <v>197</v>
      </c>
      <c r="B24" s="36" t="s">
        <v>101</v>
      </c>
      <c r="C24" s="37">
        <v>0</v>
      </c>
      <c r="E24" s="38" t="s">
        <v>198</v>
      </c>
      <c r="F24" s="36" t="s">
        <v>101</v>
      </c>
      <c r="G24" s="37">
        <v>8.2988732673266521E-2</v>
      </c>
      <c r="I24" s="35" t="s">
        <v>197</v>
      </c>
      <c r="J24" s="36" t="s">
        <v>101</v>
      </c>
      <c r="K24" s="37">
        <v>0</v>
      </c>
      <c r="M24" s="38" t="s">
        <v>198</v>
      </c>
      <c r="N24" s="36" t="s">
        <v>101</v>
      </c>
      <c r="O24" s="37">
        <v>1.9987485148514665E-2</v>
      </c>
      <c r="Q24" s="35" t="s">
        <v>197</v>
      </c>
      <c r="R24" s="36" t="s">
        <v>101</v>
      </c>
      <c r="S24" s="37">
        <v>0</v>
      </c>
      <c r="U24" s="38" t="s">
        <v>198</v>
      </c>
      <c r="V24" s="36" t="s">
        <v>101</v>
      </c>
      <c r="W24" s="37">
        <v>1.9183663366336409E-2</v>
      </c>
      <c r="Y24" s="35" t="s">
        <v>197</v>
      </c>
      <c r="Z24" s="36" t="s">
        <v>101</v>
      </c>
      <c r="AA24" s="37">
        <v>0</v>
      </c>
      <c r="AC24" s="38" t="s">
        <v>198</v>
      </c>
      <c r="AD24" s="36" t="s">
        <v>101</v>
      </c>
      <c r="AE24" s="37">
        <v>2.1361564356435492E-2</v>
      </c>
      <c r="AG24" s="35" t="s">
        <v>197</v>
      </c>
      <c r="AH24" s="36" t="s">
        <v>101</v>
      </c>
      <c r="AI24" s="37">
        <v>0</v>
      </c>
      <c r="AK24" s="38" t="s">
        <v>198</v>
      </c>
      <c r="AL24" s="36" t="s">
        <v>101</v>
      </c>
      <c r="AM24" s="37">
        <v>2.2456019801979959E-2</v>
      </c>
      <c r="AO24" s="35" t="s">
        <v>197</v>
      </c>
      <c r="AP24" s="36" t="s">
        <v>101</v>
      </c>
      <c r="AQ24" s="37">
        <v>0</v>
      </c>
      <c r="AS24" s="38" t="s">
        <v>198</v>
      </c>
      <c r="AT24" s="36" t="s">
        <v>101</v>
      </c>
      <c r="AU24" s="37">
        <v>6.3001247524751863E-2</v>
      </c>
      <c r="AW24" s="35" t="s">
        <v>197</v>
      </c>
      <c r="AX24" s="36" t="s">
        <v>101</v>
      </c>
      <c r="AY24" s="37">
        <v>0</v>
      </c>
      <c r="BA24" s="38" t="s">
        <v>198</v>
      </c>
      <c r="BB24" s="36" t="s">
        <v>101</v>
      </c>
      <c r="BC24" s="37">
        <v>4.3817584158415454E-2</v>
      </c>
    </row>
    <row r="25" spans="1:55" x14ac:dyDescent="0.35">
      <c r="A25" s="35" t="s">
        <v>197</v>
      </c>
      <c r="B25" s="36" t="s">
        <v>102</v>
      </c>
      <c r="C25" s="37">
        <v>-3.7025138613861697E-2</v>
      </c>
      <c r="E25" s="38" t="s">
        <v>198</v>
      </c>
      <c r="F25" s="36" t="s">
        <v>102</v>
      </c>
      <c r="G25" s="37">
        <v>6.9129118811882204E-2</v>
      </c>
      <c r="I25" s="35" t="s">
        <v>197</v>
      </c>
      <c r="J25" s="36" t="s">
        <v>102</v>
      </c>
      <c r="K25" s="37">
        <v>-8.9626435643564983E-3</v>
      </c>
      <c r="M25" s="38" t="s">
        <v>198</v>
      </c>
      <c r="N25" s="36" t="s">
        <v>102</v>
      </c>
      <c r="O25" s="37">
        <v>1.6413633663366588E-2</v>
      </c>
      <c r="Q25" s="35" t="s">
        <v>197</v>
      </c>
      <c r="R25" s="36" t="s">
        <v>102</v>
      </c>
      <c r="S25" s="37">
        <v>-9.2879405940594628E-3</v>
      </c>
      <c r="U25" s="38" t="s">
        <v>198</v>
      </c>
      <c r="V25" s="36" t="s">
        <v>102</v>
      </c>
      <c r="W25" s="37">
        <v>1.8628425742574627E-2</v>
      </c>
      <c r="Y25" s="35" t="s">
        <v>197</v>
      </c>
      <c r="Z25" s="36" t="s">
        <v>102</v>
      </c>
      <c r="AA25" s="37">
        <v>-9.2879405940594628E-3</v>
      </c>
      <c r="AC25" s="38" t="s">
        <v>198</v>
      </c>
      <c r="AD25" s="36" t="s">
        <v>102</v>
      </c>
      <c r="AE25" s="37">
        <v>1.8376049504950746E-2</v>
      </c>
      <c r="AG25" s="35" t="s">
        <v>197</v>
      </c>
      <c r="AH25" s="36" t="s">
        <v>102</v>
      </c>
      <c r="AI25" s="37">
        <v>-9.4866138613862727E-3</v>
      </c>
      <c r="AK25" s="38" t="s">
        <v>198</v>
      </c>
      <c r="AL25" s="36" t="s">
        <v>102</v>
      </c>
      <c r="AM25" s="37">
        <v>1.5711009900990246E-2</v>
      </c>
      <c r="AO25" s="35" t="s">
        <v>197</v>
      </c>
      <c r="AP25" s="36" t="s">
        <v>102</v>
      </c>
      <c r="AQ25" s="37">
        <v>-2.8062495049505198E-2</v>
      </c>
      <c r="AS25" s="38" t="s">
        <v>198</v>
      </c>
      <c r="AT25" s="36" t="s">
        <v>102</v>
      </c>
      <c r="AU25" s="37">
        <v>5.2715485148515616E-2</v>
      </c>
      <c r="AW25" s="35" t="s">
        <v>197</v>
      </c>
      <c r="AX25" s="36" t="s">
        <v>102</v>
      </c>
      <c r="AY25" s="37">
        <v>-1.8774554455445736E-2</v>
      </c>
      <c r="BA25" s="38" t="s">
        <v>198</v>
      </c>
      <c r="BB25" s="36" t="s">
        <v>102</v>
      </c>
      <c r="BC25" s="37">
        <v>3.4087059405940992E-2</v>
      </c>
    </row>
    <row r="26" spans="1:55" x14ac:dyDescent="0.35">
      <c r="A26" s="35" t="s">
        <v>197</v>
      </c>
      <c r="B26" s="36" t="s">
        <v>200</v>
      </c>
      <c r="C26" s="37">
        <v>0</v>
      </c>
      <c r="E26" s="38" t="s">
        <v>198</v>
      </c>
      <c r="F26" s="36" t="s">
        <v>200</v>
      </c>
      <c r="G26" s="37">
        <v>41.711853110629526</v>
      </c>
      <c r="I26" s="35" t="s">
        <v>197</v>
      </c>
      <c r="J26" s="36" t="s">
        <v>200</v>
      </c>
      <c r="K26" s="37">
        <v>0</v>
      </c>
      <c r="M26" s="38" t="s">
        <v>198</v>
      </c>
      <c r="N26" s="36" t="s">
        <v>200</v>
      </c>
      <c r="O26" s="37">
        <v>12.413977059666554</v>
      </c>
      <c r="Q26" s="35" t="s">
        <v>197</v>
      </c>
      <c r="R26" s="36" t="s">
        <v>200</v>
      </c>
      <c r="S26" s="37">
        <v>0</v>
      </c>
      <c r="U26" s="38" t="s">
        <v>198</v>
      </c>
      <c r="V26" s="36" t="s">
        <v>200</v>
      </c>
      <c r="W26" s="37">
        <v>10.073435902981533</v>
      </c>
      <c r="Y26" s="35" t="s">
        <v>197</v>
      </c>
      <c r="Z26" s="36" t="s">
        <v>200</v>
      </c>
      <c r="AA26" s="37">
        <v>0</v>
      </c>
      <c r="AC26" s="38" t="s">
        <v>198</v>
      </c>
      <c r="AD26" s="36" t="s">
        <v>200</v>
      </c>
      <c r="AE26" s="37">
        <v>6.3375300966694663</v>
      </c>
      <c r="AG26" s="35" t="s">
        <v>197</v>
      </c>
      <c r="AH26" s="36" t="s">
        <v>200</v>
      </c>
      <c r="AI26" s="37">
        <v>0</v>
      </c>
      <c r="AK26" s="38" t="s">
        <v>198</v>
      </c>
      <c r="AL26" s="36" t="s">
        <v>200</v>
      </c>
      <c r="AM26" s="37">
        <v>12.886910051311975</v>
      </c>
      <c r="AO26" s="35" t="s">
        <v>197</v>
      </c>
      <c r="AP26" s="36" t="s">
        <v>200</v>
      </c>
      <c r="AQ26" s="37">
        <v>0</v>
      </c>
      <c r="AS26" s="38" t="s">
        <v>198</v>
      </c>
      <c r="AT26" s="36" t="s">
        <v>200</v>
      </c>
      <c r="AU26" s="37">
        <v>29.297876050962973</v>
      </c>
      <c r="AW26" s="35" t="s">
        <v>197</v>
      </c>
      <c r="AX26" s="36" t="s">
        <v>200</v>
      </c>
      <c r="AY26" s="37">
        <v>0</v>
      </c>
      <c r="BA26" s="38" t="s">
        <v>198</v>
      </c>
      <c r="BB26" s="36" t="s">
        <v>200</v>
      </c>
      <c r="BC26" s="37">
        <v>19.22444014798144</v>
      </c>
    </row>
    <row r="27" spans="1:55" x14ac:dyDescent="0.35">
      <c r="A27" s="35" t="s">
        <v>197</v>
      </c>
      <c r="B27" s="36" t="s">
        <v>105</v>
      </c>
      <c r="C27" s="37">
        <v>-0.75469307920793072</v>
      </c>
      <c r="E27" s="38" t="s">
        <v>198</v>
      </c>
      <c r="F27" s="36" t="s">
        <v>105</v>
      </c>
      <c r="G27" s="37">
        <v>1.1007920791952238E-4</v>
      </c>
      <c r="I27" s="35" t="s">
        <v>197</v>
      </c>
      <c r="J27" s="36" t="s">
        <v>105</v>
      </c>
      <c r="K27" s="37">
        <v>-0.19168660396039816</v>
      </c>
      <c r="M27" s="38" t="s">
        <v>198</v>
      </c>
      <c r="N27" s="36" t="s">
        <v>105</v>
      </c>
      <c r="O27" s="37">
        <v>-3.338396039603799E-3</v>
      </c>
      <c r="Q27" s="35" t="s">
        <v>197</v>
      </c>
      <c r="R27" s="36" t="s">
        <v>105</v>
      </c>
      <c r="S27" s="37">
        <v>-0.19002336633663597</v>
      </c>
      <c r="U27" s="38" t="s">
        <v>198</v>
      </c>
      <c r="V27" s="36" t="s">
        <v>105</v>
      </c>
      <c r="W27" s="37">
        <v>6.4589900990096863E-3</v>
      </c>
      <c r="Y27" s="35" t="s">
        <v>197</v>
      </c>
      <c r="Z27" s="36" t="s">
        <v>105</v>
      </c>
      <c r="AA27" s="37">
        <v>-0.17795639603960667</v>
      </c>
      <c r="AC27" s="38" t="s">
        <v>198</v>
      </c>
      <c r="AD27" s="36" t="s">
        <v>105</v>
      </c>
      <c r="AE27" s="37">
        <v>1.1416267326731936E-2</v>
      </c>
      <c r="AG27" s="35" t="s">
        <v>197</v>
      </c>
      <c r="AH27" s="36" t="s">
        <v>105</v>
      </c>
      <c r="AI27" s="37">
        <v>-0.19502671287128992</v>
      </c>
      <c r="AK27" s="38" t="s">
        <v>198</v>
      </c>
      <c r="AL27" s="36" t="s">
        <v>105</v>
      </c>
      <c r="AM27" s="37">
        <v>-1.442678217821829E-2</v>
      </c>
      <c r="AO27" s="35" t="s">
        <v>197</v>
      </c>
      <c r="AP27" s="36" t="s">
        <v>105</v>
      </c>
      <c r="AQ27" s="37">
        <v>-0.56300647524753256</v>
      </c>
      <c r="AS27" s="38" t="s">
        <v>198</v>
      </c>
      <c r="AT27" s="36" t="s">
        <v>105</v>
      </c>
      <c r="AU27" s="37">
        <v>3.4484752475233311E-3</v>
      </c>
      <c r="AW27" s="35" t="s">
        <v>197</v>
      </c>
      <c r="AX27" s="36" t="s">
        <v>105</v>
      </c>
      <c r="AY27" s="37">
        <v>-0.37298310891089659</v>
      </c>
      <c r="BA27" s="38" t="s">
        <v>198</v>
      </c>
      <c r="BB27" s="36" t="s">
        <v>105</v>
      </c>
      <c r="BC27" s="37">
        <v>-3.0105148514863542E-3</v>
      </c>
    </row>
    <row r="28" spans="1:55" x14ac:dyDescent="0.35">
      <c r="A28" s="35" t="s">
        <v>197</v>
      </c>
      <c r="B28" s="36" t="s">
        <v>106</v>
      </c>
      <c r="C28" s="37">
        <v>-1.5645512178217831</v>
      </c>
      <c r="E28" s="38" t="s">
        <v>198</v>
      </c>
      <c r="F28" s="36" t="s">
        <v>106</v>
      </c>
      <c r="G28" s="37">
        <v>-1.0648227227722775</v>
      </c>
      <c r="I28" s="35" t="s">
        <v>197</v>
      </c>
      <c r="J28" s="36" t="s">
        <v>106</v>
      </c>
      <c r="K28" s="37">
        <v>-0.36417341584158525</v>
      </c>
      <c r="M28" s="38" t="s">
        <v>198</v>
      </c>
      <c r="N28" s="36" t="s">
        <v>106</v>
      </c>
      <c r="O28" s="37">
        <v>-0.24971035643564457</v>
      </c>
      <c r="Q28" s="35" t="s">
        <v>197</v>
      </c>
      <c r="R28" s="36" t="s">
        <v>106</v>
      </c>
      <c r="S28" s="37">
        <v>-0.38936085148514898</v>
      </c>
      <c r="U28" s="38" t="s">
        <v>198</v>
      </c>
      <c r="V28" s="36" t="s">
        <v>106</v>
      </c>
      <c r="W28" s="37">
        <v>-0.26229654455445567</v>
      </c>
      <c r="Y28" s="35" t="s">
        <v>197</v>
      </c>
      <c r="Z28" s="36" t="s">
        <v>106</v>
      </c>
      <c r="AA28" s="37">
        <v>-0.44321365346534636</v>
      </c>
      <c r="AC28" s="38" t="s">
        <v>198</v>
      </c>
      <c r="AD28" s="36" t="s">
        <v>106</v>
      </c>
      <c r="AE28" s="37">
        <v>-0.31129976237623719</v>
      </c>
      <c r="AG28" s="35" t="s">
        <v>197</v>
      </c>
      <c r="AH28" s="36" t="s">
        <v>106</v>
      </c>
      <c r="AI28" s="37">
        <v>-0.36780329702970249</v>
      </c>
      <c r="AK28" s="38" t="s">
        <v>198</v>
      </c>
      <c r="AL28" s="36" t="s">
        <v>106</v>
      </c>
      <c r="AM28" s="37">
        <v>-0.24151605940594023</v>
      </c>
      <c r="AO28" s="35" t="s">
        <v>197</v>
      </c>
      <c r="AP28" s="36" t="s">
        <v>106</v>
      </c>
      <c r="AQ28" s="37">
        <v>-1.2003778019801978</v>
      </c>
      <c r="AS28" s="38" t="s">
        <v>198</v>
      </c>
      <c r="AT28" s="36" t="s">
        <v>106</v>
      </c>
      <c r="AU28" s="37">
        <v>-0.81511236633663309</v>
      </c>
      <c r="AW28" s="35" t="s">
        <v>197</v>
      </c>
      <c r="AX28" s="36" t="s">
        <v>106</v>
      </c>
      <c r="AY28" s="37">
        <v>-0.81101695049504885</v>
      </c>
      <c r="BA28" s="38" t="s">
        <v>198</v>
      </c>
      <c r="BB28" s="36" t="s">
        <v>106</v>
      </c>
      <c r="BC28" s="37">
        <v>-0.55281582178217747</v>
      </c>
    </row>
    <row r="29" spans="1:55" x14ac:dyDescent="0.35">
      <c r="A29" s="35" t="s">
        <v>197</v>
      </c>
      <c r="B29" s="36" t="s">
        <v>107</v>
      </c>
      <c r="C29" s="37">
        <v>-3.9511574257425797E-2</v>
      </c>
      <c r="E29" s="38" t="s">
        <v>198</v>
      </c>
      <c r="F29" s="36" t="s">
        <v>107</v>
      </c>
      <c r="G29" s="37">
        <v>9.815707920792123E-2</v>
      </c>
      <c r="I29" s="35" t="s">
        <v>197</v>
      </c>
      <c r="J29" s="36" t="s">
        <v>107</v>
      </c>
      <c r="K29" s="37">
        <v>-1.2985108910891163E-2</v>
      </c>
      <c r="M29" s="38" t="s">
        <v>198</v>
      </c>
      <c r="N29" s="36" t="s">
        <v>107</v>
      </c>
      <c r="O29" s="37">
        <v>3.5514128712871559E-2</v>
      </c>
      <c r="Q29" s="35" t="s">
        <v>197</v>
      </c>
      <c r="R29" s="36" t="s">
        <v>107</v>
      </c>
      <c r="S29" s="37">
        <v>-2.1528871287128701E-2</v>
      </c>
      <c r="U29" s="38" t="s">
        <v>198</v>
      </c>
      <c r="V29" s="36" t="s">
        <v>107</v>
      </c>
      <c r="W29" s="37">
        <v>2.8199772277227794E-2</v>
      </c>
      <c r="Y29" s="35" t="s">
        <v>197</v>
      </c>
      <c r="Z29" s="36" t="s">
        <v>107</v>
      </c>
      <c r="AA29" s="37">
        <v>-4.4515643564356378E-3</v>
      </c>
      <c r="AC29" s="38" t="s">
        <v>198</v>
      </c>
      <c r="AD29" s="36" t="s">
        <v>107</v>
      </c>
      <c r="AE29" s="37">
        <v>1.4288584158415885E-2</v>
      </c>
      <c r="AG29" s="35" t="s">
        <v>197</v>
      </c>
      <c r="AH29" s="36" t="s">
        <v>107</v>
      </c>
      <c r="AI29" s="37">
        <v>-5.4602970297029825E-4</v>
      </c>
      <c r="AK29" s="38" t="s">
        <v>198</v>
      </c>
      <c r="AL29" s="36" t="s">
        <v>107</v>
      </c>
      <c r="AM29" s="37">
        <v>2.0154594059405975E-2</v>
      </c>
      <c r="AO29" s="35" t="s">
        <v>197</v>
      </c>
      <c r="AP29" s="36" t="s">
        <v>107</v>
      </c>
      <c r="AQ29" s="37">
        <v>-2.6526465346534633E-2</v>
      </c>
      <c r="AS29" s="38" t="s">
        <v>198</v>
      </c>
      <c r="AT29" s="36" t="s">
        <v>107</v>
      </c>
      <c r="AU29" s="37">
        <v>6.2642950495049657E-2</v>
      </c>
      <c r="AW29" s="35" t="s">
        <v>197</v>
      </c>
      <c r="AX29" s="36" t="s">
        <v>107</v>
      </c>
      <c r="AY29" s="37">
        <v>-4.9975940594059361E-3</v>
      </c>
      <c r="BA29" s="38" t="s">
        <v>198</v>
      </c>
      <c r="BB29" s="36" t="s">
        <v>107</v>
      </c>
      <c r="BC29" s="37">
        <v>3.4443178217821863E-2</v>
      </c>
    </row>
    <row r="30" spans="1:55" x14ac:dyDescent="0.35">
      <c r="A30" s="35" t="s">
        <v>197</v>
      </c>
      <c r="B30" s="36" t="s">
        <v>108</v>
      </c>
      <c r="C30" s="37">
        <v>-0.34053205940594033</v>
      </c>
      <c r="E30" s="38" t="s">
        <v>198</v>
      </c>
      <c r="F30" s="36" t="s">
        <v>108</v>
      </c>
      <c r="G30" s="37">
        <v>-0.24637368316831645</v>
      </c>
      <c r="I30" s="35" t="s">
        <v>197</v>
      </c>
      <c r="J30" s="36" t="s">
        <v>108</v>
      </c>
      <c r="K30" s="37">
        <v>-0.27942078217821731</v>
      </c>
      <c r="M30" s="38" t="s">
        <v>198</v>
      </c>
      <c r="N30" s="36" t="s">
        <v>108</v>
      </c>
      <c r="O30" s="37">
        <v>-0.25271896039603903</v>
      </c>
      <c r="Q30" s="35" t="s">
        <v>197</v>
      </c>
      <c r="R30" s="36" t="s">
        <v>108</v>
      </c>
      <c r="S30" s="37">
        <v>-1.6375554455445564E-2</v>
      </c>
      <c r="U30" s="38" t="s">
        <v>198</v>
      </c>
      <c r="V30" s="36" t="s">
        <v>108</v>
      </c>
      <c r="W30" s="37">
        <v>6.5253762376237916E-3</v>
      </c>
      <c r="Y30" s="35" t="s">
        <v>197</v>
      </c>
      <c r="Z30" s="36" t="s">
        <v>108</v>
      </c>
      <c r="AA30" s="37">
        <v>-1.8183267326732644E-3</v>
      </c>
      <c r="AC30" s="38" t="s">
        <v>198</v>
      </c>
      <c r="AD30" s="36" t="s">
        <v>108</v>
      </c>
      <c r="AE30" s="37">
        <v>1.9680297029702958E-2</v>
      </c>
      <c r="AG30" s="35" t="s">
        <v>197</v>
      </c>
      <c r="AH30" s="36" t="s">
        <v>108</v>
      </c>
      <c r="AI30" s="37">
        <v>-4.2917396039604178E-2</v>
      </c>
      <c r="AK30" s="38" t="s">
        <v>198</v>
      </c>
      <c r="AL30" s="36" t="s">
        <v>108</v>
      </c>
      <c r="AM30" s="37">
        <v>-1.9860396039604156E-2</v>
      </c>
      <c r="AO30" s="35" t="s">
        <v>197</v>
      </c>
      <c r="AP30" s="36" t="s">
        <v>108</v>
      </c>
      <c r="AQ30" s="37">
        <v>-6.1111277227723006E-2</v>
      </c>
      <c r="AS30" s="38" t="s">
        <v>198</v>
      </c>
      <c r="AT30" s="36" t="s">
        <v>108</v>
      </c>
      <c r="AU30" s="37">
        <v>6.3452772277225941E-3</v>
      </c>
      <c r="AW30" s="35" t="s">
        <v>197</v>
      </c>
      <c r="AX30" s="36" t="s">
        <v>108</v>
      </c>
      <c r="AY30" s="37">
        <v>-4.4735722772277442E-2</v>
      </c>
      <c r="BA30" s="38" t="s">
        <v>198</v>
      </c>
      <c r="BB30" s="36" t="s">
        <v>108</v>
      </c>
      <c r="BC30" s="37">
        <v>-1.8009900990119745E-4</v>
      </c>
    </row>
    <row r="31" spans="1:55" x14ac:dyDescent="0.35">
      <c r="A31" s="35" t="s">
        <v>197</v>
      </c>
      <c r="B31" s="36" t="s">
        <v>109</v>
      </c>
      <c r="C31" s="37">
        <v>-1.6358662871287153</v>
      </c>
      <c r="E31" s="38" t="s">
        <v>198</v>
      </c>
      <c r="F31" s="36" t="s">
        <v>109</v>
      </c>
      <c r="G31" s="37">
        <v>-1.1140659054218358</v>
      </c>
      <c r="I31" s="35" t="s">
        <v>197</v>
      </c>
      <c r="J31" s="36" t="s">
        <v>109</v>
      </c>
      <c r="K31" s="37">
        <v>-0.94140627722772474</v>
      </c>
      <c r="M31" s="38" t="s">
        <v>198</v>
      </c>
      <c r="N31" s="36" t="s">
        <v>109</v>
      </c>
      <c r="O31" s="37">
        <v>-0.71050403916577076</v>
      </c>
      <c r="Q31" s="35" t="s">
        <v>197</v>
      </c>
      <c r="R31" s="36" t="s">
        <v>109</v>
      </c>
      <c r="S31" s="37">
        <v>-0.312358544554455</v>
      </c>
      <c r="U31" s="38" t="s">
        <v>198</v>
      </c>
      <c r="V31" s="36" t="s">
        <v>109</v>
      </c>
      <c r="W31" s="37">
        <v>-0.22720849288358047</v>
      </c>
      <c r="Y31" s="35" t="s">
        <v>197</v>
      </c>
      <c r="Z31" s="36" t="s">
        <v>109</v>
      </c>
      <c r="AA31" s="37">
        <v>-0.18692878217821818</v>
      </c>
      <c r="AC31" s="38" t="s">
        <v>198</v>
      </c>
      <c r="AD31" s="36" t="s">
        <v>109</v>
      </c>
      <c r="AE31" s="37">
        <v>-9.5317964439639358E-2</v>
      </c>
      <c r="AG31" s="35" t="s">
        <v>197</v>
      </c>
      <c r="AH31" s="36" t="s">
        <v>109</v>
      </c>
      <c r="AI31" s="37">
        <v>-0.19517268316831748</v>
      </c>
      <c r="AK31" s="38" t="s">
        <v>198</v>
      </c>
      <c r="AL31" s="36" t="s">
        <v>109</v>
      </c>
      <c r="AM31" s="37">
        <v>-8.1035408932844957E-2</v>
      </c>
      <c r="AO31" s="35" t="s">
        <v>197</v>
      </c>
      <c r="AP31" s="36" t="s">
        <v>109</v>
      </c>
      <c r="AQ31" s="37">
        <v>-0.69446000990099066</v>
      </c>
      <c r="AS31" s="38" t="s">
        <v>198</v>
      </c>
      <c r="AT31" s="36" t="s">
        <v>109</v>
      </c>
      <c r="AU31" s="37">
        <v>-0.40356186625606477</v>
      </c>
      <c r="AW31" s="35" t="s">
        <v>197</v>
      </c>
      <c r="AX31" s="36" t="s">
        <v>109</v>
      </c>
      <c r="AY31" s="37">
        <v>-0.38210146534653566</v>
      </c>
      <c r="BA31" s="38" t="s">
        <v>198</v>
      </c>
      <c r="BB31" s="36" t="s">
        <v>109</v>
      </c>
      <c r="BC31" s="37">
        <v>-0.1763533733724843</v>
      </c>
    </row>
    <row r="32" spans="1:55" x14ac:dyDescent="0.35">
      <c r="A32" s="35" t="s">
        <v>197</v>
      </c>
      <c r="B32" s="36" t="s">
        <v>110</v>
      </c>
      <c r="C32" s="37">
        <v>-2.1506103564356422</v>
      </c>
      <c r="E32" s="38" t="s">
        <v>198</v>
      </c>
      <c r="F32" s="36" t="s">
        <v>110</v>
      </c>
      <c r="G32" s="37">
        <v>-1.0303641103143539</v>
      </c>
      <c r="I32" s="35" t="s">
        <v>197</v>
      </c>
      <c r="J32" s="36" t="s">
        <v>110</v>
      </c>
      <c r="K32" s="37">
        <v>-0.58103734653465189</v>
      </c>
      <c r="M32" s="38" t="s">
        <v>198</v>
      </c>
      <c r="N32" s="36" t="s">
        <v>110</v>
      </c>
      <c r="O32" s="37">
        <v>-0.29319231661757172</v>
      </c>
      <c r="Q32" s="35" t="s">
        <v>197</v>
      </c>
      <c r="R32" s="36" t="s">
        <v>110</v>
      </c>
      <c r="S32" s="37">
        <v>-0.54229875247524761</v>
      </c>
      <c r="U32" s="38" t="s">
        <v>198</v>
      </c>
      <c r="V32" s="36" t="s">
        <v>110</v>
      </c>
      <c r="W32" s="37">
        <v>-0.25457046226485103</v>
      </c>
      <c r="Y32" s="35" t="s">
        <v>197</v>
      </c>
      <c r="Z32" s="36" t="s">
        <v>110</v>
      </c>
      <c r="AA32" s="37">
        <v>-0.46646780198019799</v>
      </c>
      <c r="AC32" s="38" t="s">
        <v>198</v>
      </c>
      <c r="AD32" s="36" t="s">
        <v>110</v>
      </c>
      <c r="AE32" s="37">
        <v>-0.19493025558044588</v>
      </c>
      <c r="AG32" s="35" t="s">
        <v>197</v>
      </c>
      <c r="AH32" s="36" t="s">
        <v>110</v>
      </c>
      <c r="AI32" s="37">
        <v>-0.56080645544554475</v>
      </c>
      <c r="AK32" s="38" t="s">
        <v>198</v>
      </c>
      <c r="AL32" s="36" t="s">
        <v>110</v>
      </c>
      <c r="AM32" s="37">
        <v>-0.28767107585148527</v>
      </c>
      <c r="AO32" s="35" t="s">
        <v>197</v>
      </c>
      <c r="AP32" s="36" t="s">
        <v>110</v>
      </c>
      <c r="AQ32" s="37">
        <v>-1.5695730099009904</v>
      </c>
      <c r="AS32" s="38" t="s">
        <v>198</v>
      </c>
      <c r="AT32" s="36" t="s">
        <v>110</v>
      </c>
      <c r="AU32" s="37">
        <v>-0.7371717936967821</v>
      </c>
      <c r="AW32" s="35" t="s">
        <v>197</v>
      </c>
      <c r="AX32" s="36" t="s">
        <v>110</v>
      </c>
      <c r="AY32" s="37">
        <v>-1.0272742574257427</v>
      </c>
      <c r="BA32" s="38" t="s">
        <v>198</v>
      </c>
      <c r="BB32" s="36" t="s">
        <v>110</v>
      </c>
      <c r="BC32" s="37">
        <v>-0.48260133143193118</v>
      </c>
    </row>
    <row r="33" spans="1:55" x14ac:dyDescent="0.35">
      <c r="A33" s="35" t="s">
        <v>197</v>
      </c>
      <c r="B33" s="36" t="s">
        <v>111</v>
      </c>
      <c r="C33" s="37">
        <v>-0.84385115841584224</v>
      </c>
      <c r="E33" s="38" t="s">
        <v>198</v>
      </c>
      <c r="F33" s="36" t="s">
        <v>111</v>
      </c>
      <c r="G33" s="37">
        <v>-0.36895907541066619</v>
      </c>
      <c r="I33" s="35" t="s">
        <v>197</v>
      </c>
      <c r="J33" s="36" t="s">
        <v>111</v>
      </c>
      <c r="K33" s="37">
        <v>-0.20710884158415849</v>
      </c>
      <c r="M33" s="38" t="s">
        <v>198</v>
      </c>
      <c r="N33" s="36" t="s">
        <v>111</v>
      </c>
      <c r="O33" s="37">
        <v>-9.0734699791854334E-2</v>
      </c>
      <c r="Q33" s="35" t="s">
        <v>197</v>
      </c>
      <c r="R33" s="36" t="s">
        <v>111</v>
      </c>
      <c r="S33" s="37">
        <v>-0.20855366336633729</v>
      </c>
      <c r="U33" s="38" t="s">
        <v>198</v>
      </c>
      <c r="V33" s="36" t="s">
        <v>111</v>
      </c>
      <c r="W33" s="37">
        <v>-8.7046258522727599E-2</v>
      </c>
      <c r="Y33" s="35" t="s">
        <v>197</v>
      </c>
      <c r="Z33" s="36" t="s">
        <v>111</v>
      </c>
      <c r="AA33" s="37">
        <v>-0.21467884158415795</v>
      </c>
      <c r="AC33" s="38" t="s">
        <v>198</v>
      </c>
      <c r="AD33" s="36" t="s">
        <v>111</v>
      </c>
      <c r="AE33" s="37">
        <v>-9.6101961493023691E-2</v>
      </c>
      <c r="AG33" s="35" t="s">
        <v>197</v>
      </c>
      <c r="AH33" s="36" t="s">
        <v>111</v>
      </c>
      <c r="AI33" s="37">
        <v>-0.2135098118811885</v>
      </c>
      <c r="AK33" s="38" t="s">
        <v>198</v>
      </c>
      <c r="AL33" s="36" t="s">
        <v>111</v>
      </c>
      <c r="AM33" s="37">
        <v>-9.50761556030605E-2</v>
      </c>
      <c r="AO33" s="35" t="s">
        <v>197</v>
      </c>
      <c r="AP33" s="36" t="s">
        <v>111</v>
      </c>
      <c r="AQ33" s="37">
        <v>-0.6367423168316837</v>
      </c>
      <c r="AS33" s="38" t="s">
        <v>198</v>
      </c>
      <c r="AT33" s="36" t="s">
        <v>111</v>
      </c>
      <c r="AU33" s="37">
        <v>-0.2782243756188118</v>
      </c>
      <c r="AW33" s="35" t="s">
        <v>197</v>
      </c>
      <c r="AX33" s="36" t="s">
        <v>111</v>
      </c>
      <c r="AY33" s="37">
        <v>-0.42818865346534646</v>
      </c>
      <c r="BA33" s="38" t="s">
        <v>198</v>
      </c>
      <c r="BB33" s="36" t="s">
        <v>111</v>
      </c>
      <c r="BC33" s="37">
        <v>-0.19117811709608418</v>
      </c>
    </row>
    <row r="34" spans="1:55" x14ac:dyDescent="0.35">
      <c r="A34" s="35" t="s">
        <v>197</v>
      </c>
      <c r="B34" s="36" t="s">
        <v>35</v>
      </c>
      <c r="C34" s="37">
        <v>-8.2805510495048935</v>
      </c>
      <c r="E34" s="38" t="s">
        <v>198</v>
      </c>
      <c r="F34" s="36" t="s">
        <v>35</v>
      </c>
      <c r="G34" s="37">
        <v>-1.3291029251860769</v>
      </c>
      <c r="I34" s="35" t="s">
        <v>197</v>
      </c>
      <c r="J34" s="36" t="s">
        <v>35</v>
      </c>
      <c r="K34" s="37">
        <v>-1.3157072772277116</v>
      </c>
      <c r="M34" s="38" t="s">
        <v>198</v>
      </c>
      <c r="N34" s="36" t="s">
        <v>35</v>
      </c>
      <c r="O34" s="37">
        <v>0.20112711930185789</v>
      </c>
      <c r="Q34" s="35" t="s">
        <v>197</v>
      </c>
      <c r="R34" s="36" t="s">
        <v>35</v>
      </c>
      <c r="S34" s="37">
        <v>-2.9785362673267128</v>
      </c>
      <c r="U34" s="38" t="s">
        <v>198</v>
      </c>
      <c r="V34" s="36" t="s">
        <v>35</v>
      </c>
      <c r="W34" s="37">
        <v>-0.90907633484986183</v>
      </c>
      <c r="Y34" s="35" t="s">
        <v>197</v>
      </c>
      <c r="Z34" s="36" t="s">
        <v>35</v>
      </c>
      <c r="AA34" s="37">
        <v>-2.320238514851471</v>
      </c>
      <c r="AC34" s="38" t="s">
        <v>198</v>
      </c>
      <c r="AD34" s="36" t="s">
        <v>35</v>
      </c>
      <c r="AE34" s="37">
        <v>-0.59098657483028982</v>
      </c>
      <c r="AG34" s="35" t="s">
        <v>197</v>
      </c>
      <c r="AH34" s="36" t="s">
        <v>35</v>
      </c>
      <c r="AI34" s="37">
        <v>-1.6660689900989976</v>
      </c>
      <c r="AK34" s="38" t="s">
        <v>198</v>
      </c>
      <c r="AL34" s="36" t="s">
        <v>35</v>
      </c>
      <c r="AM34" s="37">
        <v>-3.0167134807783352E-2</v>
      </c>
      <c r="AO34" s="35" t="s">
        <v>197</v>
      </c>
      <c r="AP34" s="36" t="s">
        <v>35</v>
      </c>
      <c r="AQ34" s="37">
        <v>-6.964843772277181</v>
      </c>
      <c r="AS34" s="38" t="s">
        <v>198</v>
      </c>
      <c r="AT34" s="36" t="s">
        <v>35</v>
      </c>
      <c r="AU34" s="37">
        <v>-1.5302300444879351</v>
      </c>
      <c r="AW34" s="35" t="s">
        <v>197</v>
      </c>
      <c r="AX34" s="36" t="s">
        <v>35</v>
      </c>
      <c r="AY34" s="37">
        <v>-3.9863075049504686</v>
      </c>
      <c r="BA34" s="38" t="s">
        <v>198</v>
      </c>
      <c r="BB34" s="36" t="s">
        <v>35</v>
      </c>
      <c r="BC34" s="37">
        <v>-0.62115370963807315</v>
      </c>
    </row>
    <row r="35" spans="1:55" x14ac:dyDescent="0.35">
      <c r="A35" s="35" t="s">
        <v>197</v>
      </c>
      <c r="B35" s="36" t="s">
        <v>115</v>
      </c>
      <c r="C35" s="37">
        <v>-0.90962359405939686</v>
      </c>
      <c r="E35" s="38" t="s">
        <v>198</v>
      </c>
      <c r="F35" s="36" t="s">
        <v>115</v>
      </c>
      <c r="G35" s="37">
        <v>-0.45722286138613438</v>
      </c>
      <c r="I35" s="35" t="s">
        <v>197</v>
      </c>
      <c r="J35" s="36" t="s">
        <v>115</v>
      </c>
      <c r="K35" s="37">
        <v>-0.24482394059405732</v>
      </c>
      <c r="M35" s="38" t="s">
        <v>198</v>
      </c>
      <c r="N35" s="36" t="s">
        <v>115</v>
      </c>
      <c r="O35" s="37">
        <v>-0.11613686138613812</v>
      </c>
      <c r="Q35" s="35" t="s">
        <v>197</v>
      </c>
      <c r="R35" s="36" t="s">
        <v>115</v>
      </c>
      <c r="S35" s="37">
        <v>-0.26609087128712705</v>
      </c>
      <c r="U35" s="38" t="s">
        <v>198</v>
      </c>
      <c r="V35" s="36" t="s">
        <v>115</v>
      </c>
      <c r="W35" s="37">
        <v>-0.15876994059405899</v>
      </c>
      <c r="Y35" s="35" t="s">
        <v>197</v>
      </c>
      <c r="Z35" s="36" t="s">
        <v>115</v>
      </c>
      <c r="AA35" s="37">
        <v>-0.20670782178217595</v>
      </c>
      <c r="AC35" s="38" t="s">
        <v>198</v>
      </c>
      <c r="AD35" s="36" t="s">
        <v>115</v>
      </c>
      <c r="AE35" s="37">
        <v>-9.9863148514850258E-2</v>
      </c>
      <c r="AG35" s="35" t="s">
        <v>197</v>
      </c>
      <c r="AH35" s="36" t="s">
        <v>115</v>
      </c>
      <c r="AI35" s="37">
        <v>-0.19200096039603656</v>
      </c>
      <c r="AK35" s="38" t="s">
        <v>198</v>
      </c>
      <c r="AL35" s="36" t="s">
        <v>115</v>
      </c>
      <c r="AM35" s="37">
        <v>-8.2452910891086945E-2</v>
      </c>
      <c r="AO35" s="35" t="s">
        <v>197</v>
      </c>
      <c r="AP35" s="36" t="s">
        <v>115</v>
      </c>
      <c r="AQ35" s="37">
        <v>-0.66479965346533954</v>
      </c>
      <c r="AS35" s="38" t="s">
        <v>198</v>
      </c>
      <c r="AT35" s="36" t="s">
        <v>115</v>
      </c>
      <c r="AU35" s="37">
        <v>-0.34108599999999623</v>
      </c>
      <c r="AW35" s="35" t="s">
        <v>197</v>
      </c>
      <c r="AX35" s="36" t="s">
        <v>115</v>
      </c>
      <c r="AY35" s="37">
        <v>-0.39870878217821248</v>
      </c>
      <c r="BA35" s="38" t="s">
        <v>198</v>
      </c>
      <c r="BB35" s="36" t="s">
        <v>115</v>
      </c>
      <c r="BC35" s="37">
        <v>-0.1823160594059372</v>
      </c>
    </row>
    <row r="36" spans="1:55" x14ac:dyDescent="0.35">
      <c r="A36" s="35" t="s">
        <v>197</v>
      </c>
      <c r="B36" s="36" t="s">
        <v>116</v>
      </c>
      <c r="C36" s="37">
        <v>-2.9728959108910886</v>
      </c>
      <c r="E36" s="38" t="s">
        <v>198</v>
      </c>
      <c r="F36" s="36" t="s">
        <v>116</v>
      </c>
      <c r="G36" s="37">
        <v>-1.8269082616599919</v>
      </c>
      <c r="I36" s="35" t="s">
        <v>197</v>
      </c>
      <c r="J36" s="36" t="s">
        <v>116</v>
      </c>
      <c r="K36" s="37">
        <v>-0.93238500990099094</v>
      </c>
      <c r="M36" s="38" t="s">
        <v>198</v>
      </c>
      <c r="N36" s="36" t="s">
        <v>116</v>
      </c>
      <c r="O36" s="37">
        <v>-0.63906462389645158</v>
      </c>
      <c r="Q36" s="35" t="s">
        <v>197</v>
      </c>
      <c r="R36" s="36" t="s">
        <v>116</v>
      </c>
      <c r="S36" s="37">
        <v>-0.68953227722772326</v>
      </c>
      <c r="U36" s="38" t="s">
        <v>198</v>
      </c>
      <c r="V36" s="36" t="s">
        <v>116</v>
      </c>
      <c r="W36" s="37">
        <v>-0.39837078425742484</v>
      </c>
      <c r="Y36" s="35" t="s">
        <v>197</v>
      </c>
      <c r="Z36" s="36" t="s">
        <v>116</v>
      </c>
      <c r="AA36" s="37">
        <v>-0.65553584158415701</v>
      </c>
      <c r="AC36" s="38" t="s">
        <v>198</v>
      </c>
      <c r="AD36" s="36" t="s">
        <v>116</v>
      </c>
      <c r="AE36" s="37">
        <v>-0.38167415322407594</v>
      </c>
      <c r="AG36" s="35" t="s">
        <v>197</v>
      </c>
      <c r="AH36" s="36" t="s">
        <v>116</v>
      </c>
      <c r="AI36" s="37">
        <v>-0.69544278217821753</v>
      </c>
      <c r="AK36" s="38" t="s">
        <v>198</v>
      </c>
      <c r="AL36" s="36" t="s">
        <v>116</v>
      </c>
      <c r="AM36" s="37">
        <v>-0.40779870028203941</v>
      </c>
      <c r="AO36" s="35" t="s">
        <v>197</v>
      </c>
      <c r="AP36" s="36" t="s">
        <v>116</v>
      </c>
      <c r="AQ36" s="37">
        <v>-2.0405109009900979</v>
      </c>
      <c r="AS36" s="38" t="s">
        <v>198</v>
      </c>
      <c r="AT36" s="36" t="s">
        <v>116</v>
      </c>
      <c r="AU36" s="37">
        <v>-1.1878436377635402</v>
      </c>
      <c r="AW36" s="35" t="s">
        <v>197</v>
      </c>
      <c r="AX36" s="36" t="s">
        <v>116</v>
      </c>
      <c r="AY36" s="37">
        <v>-1.3509786237623747</v>
      </c>
      <c r="BA36" s="38" t="s">
        <v>198</v>
      </c>
      <c r="BB36" s="36" t="s">
        <v>116</v>
      </c>
      <c r="BC36" s="37">
        <v>-0.78947285350611529</v>
      </c>
    </row>
    <row r="37" spans="1:55" x14ac:dyDescent="0.35">
      <c r="A37" s="35" t="s">
        <v>197</v>
      </c>
      <c r="B37" s="36" t="s">
        <v>118</v>
      </c>
      <c r="C37" s="37">
        <v>-0.50029057425742673</v>
      </c>
      <c r="E37" s="38" t="s">
        <v>198</v>
      </c>
      <c r="F37" s="36" t="s">
        <v>118</v>
      </c>
      <c r="G37" s="37">
        <v>-0.36257531683168392</v>
      </c>
      <c r="I37" s="35" t="s">
        <v>197</v>
      </c>
      <c r="J37" s="36" t="s">
        <v>118</v>
      </c>
      <c r="K37" s="37">
        <v>-0.11385326732673284</v>
      </c>
      <c r="M37" s="38" t="s">
        <v>198</v>
      </c>
      <c r="N37" s="36" t="s">
        <v>118</v>
      </c>
      <c r="O37" s="37">
        <v>-8.5293702970297119E-2</v>
      </c>
      <c r="Q37" s="35" t="s">
        <v>197</v>
      </c>
      <c r="R37" s="36" t="s">
        <v>118</v>
      </c>
      <c r="S37" s="37">
        <v>-0.22561316831683254</v>
      </c>
      <c r="U37" s="38" t="s">
        <v>198</v>
      </c>
      <c r="V37" s="36" t="s">
        <v>118</v>
      </c>
      <c r="W37" s="37">
        <v>-0.18031342574257511</v>
      </c>
      <c r="Y37" s="35" t="s">
        <v>197</v>
      </c>
      <c r="Z37" s="36" t="s">
        <v>118</v>
      </c>
      <c r="AA37" s="37">
        <v>-8.2381564356435621E-2</v>
      </c>
      <c r="AC37" s="38" t="s">
        <v>198</v>
      </c>
      <c r="AD37" s="36" t="s">
        <v>118</v>
      </c>
      <c r="AE37" s="37">
        <v>-5.1307148514851457E-2</v>
      </c>
      <c r="AG37" s="35" t="s">
        <v>197</v>
      </c>
      <c r="AH37" s="36" t="s">
        <v>118</v>
      </c>
      <c r="AI37" s="37">
        <v>-7.8442574257425735E-2</v>
      </c>
      <c r="AK37" s="38" t="s">
        <v>198</v>
      </c>
      <c r="AL37" s="36" t="s">
        <v>118</v>
      </c>
      <c r="AM37" s="37">
        <v>-4.5661039603960264E-2</v>
      </c>
      <c r="AO37" s="35" t="s">
        <v>197</v>
      </c>
      <c r="AP37" s="36" t="s">
        <v>118</v>
      </c>
      <c r="AQ37" s="37">
        <v>-0.38643730693069389</v>
      </c>
      <c r="AS37" s="38" t="s">
        <v>198</v>
      </c>
      <c r="AT37" s="36" t="s">
        <v>118</v>
      </c>
      <c r="AU37" s="37">
        <v>-0.27728161386138683</v>
      </c>
      <c r="AW37" s="35" t="s">
        <v>197</v>
      </c>
      <c r="AX37" s="36" t="s">
        <v>118</v>
      </c>
      <c r="AY37" s="37">
        <v>-0.16082413861386136</v>
      </c>
      <c r="BA37" s="38" t="s">
        <v>198</v>
      </c>
      <c r="BB37" s="36" t="s">
        <v>118</v>
      </c>
      <c r="BC37" s="37">
        <v>-9.6968188118811721E-2</v>
      </c>
    </row>
    <row r="38" spans="1:55" x14ac:dyDescent="0.35">
      <c r="A38" s="35" t="s">
        <v>197</v>
      </c>
      <c r="B38" s="36" t="s">
        <v>120</v>
      </c>
      <c r="C38" s="37">
        <v>-0.62405756435643622</v>
      </c>
      <c r="E38" s="38" t="s">
        <v>198</v>
      </c>
      <c r="F38" s="36" t="s">
        <v>120</v>
      </c>
      <c r="G38" s="37">
        <v>-0.3335630198019805</v>
      </c>
      <c r="I38" s="35" t="s">
        <v>197</v>
      </c>
      <c r="J38" s="36" t="s">
        <v>120</v>
      </c>
      <c r="K38" s="37">
        <v>-0.15371223762376252</v>
      </c>
      <c r="M38" s="38" t="s">
        <v>198</v>
      </c>
      <c r="N38" s="36" t="s">
        <v>120</v>
      </c>
      <c r="O38" s="37">
        <v>-7.9494841584158524E-2</v>
      </c>
      <c r="Q38" s="35" t="s">
        <v>197</v>
      </c>
      <c r="R38" s="36" t="s">
        <v>120</v>
      </c>
      <c r="S38" s="37">
        <v>-0.17470302970297025</v>
      </c>
      <c r="U38" s="38" t="s">
        <v>198</v>
      </c>
      <c r="V38" s="36" t="s">
        <v>120</v>
      </c>
      <c r="W38" s="37">
        <v>-0.10264513861386111</v>
      </c>
      <c r="Y38" s="35" t="s">
        <v>197</v>
      </c>
      <c r="Z38" s="36" t="s">
        <v>120</v>
      </c>
      <c r="AA38" s="37">
        <v>-0.12250134653465372</v>
      </c>
      <c r="AC38" s="38" t="s">
        <v>198</v>
      </c>
      <c r="AD38" s="36" t="s">
        <v>120</v>
      </c>
      <c r="AE38" s="37">
        <v>-5.1088891089109224E-2</v>
      </c>
      <c r="AG38" s="35" t="s">
        <v>197</v>
      </c>
      <c r="AH38" s="36" t="s">
        <v>120</v>
      </c>
      <c r="AI38" s="37">
        <v>-0.17314095049504974</v>
      </c>
      <c r="AK38" s="38" t="s">
        <v>198</v>
      </c>
      <c r="AL38" s="36" t="s">
        <v>120</v>
      </c>
      <c r="AM38" s="37">
        <v>-0.10033414851485163</v>
      </c>
      <c r="AO38" s="35" t="s">
        <v>197</v>
      </c>
      <c r="AP38" s="36" t="s">
        <v>120</v>
      </c>
      <c r="AQ38" s="37">
        <v>-0.47034532673267371</v>
      </c>
      <c r="AS38" s="38" t="s">
        <v>198</v>
      </c>
      <c r="AT38" s="36" t="s">
        <v>120</v>
      </c>
      <c r="AU38" s="37">
        <v>-0.25406817821782196</v>
      </c>
      <c r="AW38" s="35" t="s">
        <v>197</v>
      </c>
      <c r="AX38" s="36" t="s">
        <v>120</v>
      </c>
      <c r="AY38" s="37">
        <v>-0.29564229702970346</v>
      </c>
      <c r="BA38" s="38" t="s">
        <v>198</v>
      </c>
      <c r="BB38" s="36" t="s">
        <v>120</v>
      </c>
      <c r="BC38" s="37">
        <v>-0.15142303960396086</v>
      </c>
    </row>
    <row r="39" spans="1:55" x14ac:dyDescent="0.35">
      <c r="A39" s="35" t="s">
        <v>197</v>
      </c>
      <c r="B39" s="36" t="s">
        <v>124</v>
      </c>
      <c r="C39" s="37">
        <v>-0.90304072277228964</v>
      </c>
      <c r="E39" s="38" t="s">
        <v>198</v>
      </c>
      <c r="F39" s="36" t="s">
        <v>124</v>
      </c>
      <c r="G39" s="37">
        <v>-0.28955790099010448</v>
      </c>
      <c r="I39" s="35" t="s">
        <v>197</v>
      </c>
      <c r="J39" s="36" t="s">
        <v>124</v>
      </c>
      <c r="K39" s="37">
        <v>-0.22208550495049817</v>
      </c>
      <c r="M39" s="38" t="s">
        <v>198</v>
      </c>
      <c r="N39" s="36" t="s">
        <v>124</v>
      </c>
      <c r="O39" s="37">
        <v>-3.1773079207921918E-2</v>
      </c>
      <c r="Q39" s="35" t="s">
        <v>197</v>
      </c>
      <c r="R39" s="36" t="s">
        <v>124</v>
      </c>
      <c r="S39" s="37">
        <v>-0.23744719801980518</v>
      </c>
      <c r="U39" s="38" t="s">
        <v>198</v>
      </c>
      <c r="V39" s="36" t="s">
        <v>124</v>
      </c>
      <c r="W39" s="37">
        <v>-7.6179821782179233E-2</v>
      </c>
      <c r="Y39" s="35" t="s">
        <v>197</v>
      </c>
      <c r="Z39" s="36" t="s">
        <v>124</v>
      </c>
      <c r="AA39" s="37">
        <v>-0.2251973960396072</v>
      </c>
      <c r="AC39" s="38" t="s">
        <v>198</v>
      </c>
      <c r="AD39" s="36" t="s">
        <v>124</v>
      </c>
      <c r="AE39" s="37">
        <v>-0.13222689108911093</v>
      </c>
      <c r="AG39" s="35" t="s">
        <v>197</v>
      </c>
      <c r="AH39" s="36" t="s">
        <v>124</v>
      </c>
      <c r="AI39" s="37">
        <v>-0.21831062376237909</v>
      </c>
      <c r="AK39" s="38" t="s">
        <v>198</v>
      </c>
      <c r="AL39" s="36" t="s">
        <v>124</v>
      </c>
      <c r="AM39" s="37">
        <v>-4.9378108910892442E-2</v>
      </c>
      <c r="AO39" s="35" t="s">
        <v>197</v>
      </c>
      <c r="AP39" s="36" t="s">
        <v>124</v>
      </c>
      <c r="AQ39" s="37">
        <v>-0.68095521782179147</v>
      </c>
      <c r="AS39" s="38" t="s">
        <v>198</v>
      </c>
      <c r="AT39" s="36" t="s">
        <v>124</v>
      </c>
      <c r="AU39" s="37">
        <v>-0.25778482178218259</v>
      </c>
      <c r="AW39" s="35" t="s">
        <v>197</v>
      </c>
      <c r="AX39" s="36" t="s">
        <v>124</v>
      </c>
      <c r="AY39" s="37">
        <v>-0.44350801980198629</v>
      </c>
      <c r="BA39" s="38" t="s">
        <v>198</v>
      </c>
      <c r="BB39" s="36" t="s">
        <v>124</v>
      </c>
      <c r="BC39" s="37">
        <v>-0.18160500000000337</v>
      </c>
    </row>
    <row r="40" spans="1:55" x14ac:dyDescent="0.35">
      <c r="A40" s="35" t="s">
        <v>197</v>
      </c>
      <c r="B40" s="36" t="s">
        <v>127</v>
      </c>
      <c r="C40" s="37">
        <v>0</v>
      </c>
      <c r="E40" s="38" t="s">
        <v>198</v>
      </c>
      <c r="F40" s="36" t="s">
        <v>127</v>
      </c>
      <c r="G40" s="37">
        <v>1.1760623762376228E-2</v>
      </c>
      <c r="I40" s="35" t="s">
        <v>197</v>
      </c>
      <c r="J40" s="36" t="s">
        <v>127</v>
      </c>
      <c r="K40" s="37">
        <v>0</v>
      </c>
      <c r="M40" s="38" t="s">
        <v>198</v>
      </c>
      <c r="N40" s="36" t="s">
        <v>127</v>
      </c>
      <c r="O40" s="37">
        <v>2.7635445544554526E-3</v>
      </c>
      <c r="Q40" s="35" t="s">
        <v>197</v>
      </c>
      <c r="R40" s="36" t="s">
        <v>127</v>
      </c>
      <c r="S40" s="37">
        <v>0</v>
      </c>
      <c r="U40" s="38" t="s">
        <v>198</v>
      </c>
      <c r="V40" s="36" t="s">
        <v>127</v>
      </c>
      <c r="W40" s="37">
        <v>3.0069999999999967E-3</v>
      </c>
      <c r="Y40" s="35" t="s">
        <v>197</v>
      </c>
      <c r="Z40" s="36" t="s">
        <v>127</v>
      </c>
      <c r="AA40" s="37">
        <v>0</v>
      </c>
      <c r="AC40" s="38" t="s">
        <v>198</v>
      </c>
      <c r="AD40" s="36" t="s">
        <v>127</v>
      </c>
      <c r="AE40" s="37">
        <v>3.0238712871287089E-3</v>
      </c>
      <c r="AG40" s="35" t="s">
        <v>197</v>
      </c>
      <c r="AH40" s="36" t="s">
        <v>127</v>
      </c>
      <c r="AI40" s="37">
        <v>0</v>
      </c>
      <c r="AK40" s="38" t="s">
        <v>198</v>
      </c>
      <c r="AL40" s="36" t="s">
        <v>127</v>
      </c>
      <c r="AM40" s="37">
        <v>2.9662079207920695E-3</v>
      </c>
      <c r="AO40" s="35" t="s">
        <v>197</v>
      </c>
      <c r="AP40" s="36" t="s">
        <v>127</v>
      </c>
      <c r="AQ40" s="37">
        <v>0</v>
      </c>
      <c r="AS40" s="38" t="s">
        <v>198</v>
      </c>
      <c r="AT40" s="36" t="s">
        <v>127</v>
      </c>
      <c r="AU40" s="37">
        <v>8.9970792079207759E-3</v>
      </c>
      <c r="AW40" s="35" t="s">
        <v>197</v>
      </c>
      <c r="AX40" s="36" t="s">
        <v>127</v>
      </c>
      <c r="AY40" s="37">
        <v>0</v>
      </c>
      <c r="BA40" s="38" t="s">
        <v>198</v>
      </c>
      <c r="BB40" s="36" t="s">
        <v>127</v>
      </c>
      <c r="BC40" s="37">
        <v>5.9900792079207784E-3</v>
      </c>
    </row>
    <row r="41" spans="1:55" x14ac:dyDescent="0.35">
      <c r="A41" s="35" t="s">
        <v>197</v>
      </c>
      <c r="B41" s="36" t="s">
        <v>128</v>
      </c>
      <c r="C41" s="37">
        <v>0</v>
      </c>
      <c r="E41" s="38" t="s">
        <v>198</v>
      </c>
      <c r="F41" s="36" t="s">
        <v>128</v>
      </c>
      <c r="G41" s="37">
        <v>0.46519058626249321</v>
      </c>
      <c r="I41" s="35" t="s">
        <v>197</v>
      </c>
      <c r="J41" s="36" t="s">
        <v>128</v>
      </c>
      <c r="K41" s="37">
        <v>0</v>
      </c>
      <c r="M41" s="38" t="s">
        <v>198</v>
      </c>
      <c r="N41" s="36" t="s">
        <v>128</v>
      </c>
      <c r="O41" s="37">
        <v>0.12018369686198596</v>
      </c>
      <c r="Q41" s="35" t="s">
        <v>197</v>
      </c>
      <c r="R41" s="36" t="s">
        <v>128</v>
      </c>
      <c r="S41" s="37">
        <v>0</v>
      </c>
      <c r="U41" s="38" t="s">
        <v>198</v>
      </c>
      <c r="V41" s="36" t="s">
        <v>128</v>
      </c>
      <c r="W41" s="37">
        <v>0.11501300001905818</v>
      </c>
      <c r="Y41" s="35" t="s">
        <v>197</v>
      </c>
      <c r="Z41" s="36" t="s">
        <v>128</v>
      </c>
      <c r="AA41" s="37">
        <v>0</v>
      </c>
      <c r="AC41" s="38" t="s">
        <v>198</v>
      </c>
      <c r="AD41" s="36" t="s">
        <v>128</v>
      </c>
      <c r="AE41" s="37">
        <v>0.10398745090957534</v>
      </c>
      <c r="AG41" s="35" t="s">
        <v>197</v>
      </c>
      <c r="AH41" s="36" t="s">
        <v>128</v>
      </c>
      <c r="AI41" s="37">
        <v>0</v>
      </c>
      <c r="AK41" s="38" t="s">
        <v>198</v>
      </c>
      <c r="AL41" s="36" t="s">
        <v>128</v>
      </c>
      <c r="AM41" s="37">
        <v>0.12600643847187376</v>
      </c>
      <c r="AO41" s="35" t="s">
        <v>197</v>
      </c>
      <c r="AP41" s="36" t="s">
        <v>128</v>
      </c>
      <c r="AQ41" s="37">
        <v>0</v>
      </c>
      <c r="AS41" s="38" t="s">
        <v>198</v>
      </c>
      <c r="AT41" s="36" t="s">
        <v>128</v>
      </c>
      <c r="AU41" s="37">
        <v>0.34500688940050728</v>
      </c>
      <c r="AW41" s="35" t="s">
        <v>197</v>
      </c>
      <c r="AX41" s="36" t="s">
        <v>128</v>
      </c>
      <c r="AY41" s="37">
        <v>0</v>
      </c>
      <c r="BA41" s="38" t="s">
        <v>198</v>
      </c>
      <c r="BB41" s="36" t="s">
        <v>128</v>
      </c>
      <c r="BC41" s="37">
        <v>0.2299938893814491</v>
      </c>
    </row>
    <row r="42" spans="1:55" x14ac:dyDescent="0.35">
      <c r="A42" s="35" t="s">
        <v>197</v>
      </c>
      <c r="B42" s="36" t="s">
        <v>129</v>
      </c>
      <c r="C42" s="37">
        <v>-0.66018227722772338</v>
      </c>
      <c r="E42" s="38" t="s">
        <v>198</v>
      </c>
      <c r="F42" s="36" t="s">
        <v>129</v>
      </c>
      <c r="G42" s="37">
        <v>-0.51313849664276823</v>
      </c>
      <c r="I42" s="35" t="s">
        <v>197</v>
      </c>
      <c r="J42" s="36" t="s">
        <v>129</v>
      </c>
      <c r="K42" s="37">
        <v>-0.1179030990099007</v>
      </c>
      <c r="M42" s="38" t="s">
        <v>198</v>
      </c>
      <c r="N42" s="36" t="s">
        <v>129</v>
      </c>
      <c r="O42" s="37">
        <v>-8.4578376863548063E-2</v>
      </c>
      <c r="Q42" s="35" t="s">
        <v>197</v>
      </c>
      <c r="R42" s="36" t="s">
        <v>129</v>
      </c>
      <c r="S42" s="37">
        <v>-0.10738389108910906</v>
      </c>
      <c r="U42" s="38" t="s">
        <v>198</v>
      </c>
      <c r="V42" s="36" t="s">
        <v>129</v>
      </c>
      <c r="W42" s="37">
        <v>-7.0822344713781862E-2</v>
      </c>
      <c r="Y42" s="35" t="s">
        <v>197</v>
      </c>
      <c r="Z42" s="36" t="s">
        <v>129</v>
      </c>
      <c r="AA42" s="37">
        <v>-0.17452773267326738</v>
      </c>
      <c r="AC42" s="38" t="s">
        <v>198</v>
      </c>
      <c r="AD42" s="36" t="s">
        <v>129</v>
      </c>
      <c r="AE42" s="37">
        <v>-0.13669467781950614</v>
      </c>
      <c r="AG42" s="35" t="s">
        <v>197</v>
      </c>
      <c r="AH42" s="36" t="s">
        <v>129</v>
      </c>
      <c r="AI42" s="37">
        <v>-0.26036755445544624</v>
      </c>
      <c r="AK42" s="38" t="s">
        <v>198</v>
      </c>
      <c r="AL42" s="36" t="s">
        <v>129</v>
      </c>
      <c r="AM42" s="37">
        <v>-0.22104309724593213</v>
      </c>
      <c r="AO42" s="35" t="s">
        <v>197</v>
      </c>
      <c r="AP42" s="36" t="s">
        <v>129</v>
      </c>
      <c r="AQ42" s="37">
        <v>-0.54227917821782268</v>
      </c>
      <c r="AS42" s="38" t="s">
        <v>198</v>
      </c>
      <c r="AT42" s="36" t="s">
        <v>129</v>
      </c>
      <c r="AU42" s="37">
        <v>-0.42856011977922015</v>
      </c>
      <c r="AW42" s="35" t="s">
        <v>197</v>
      </c>
      <c r="AX42" s="36" t="s">
        <v>129</v>
      </c>
      <c r="AY42" s="37">
        <v>-0.43489528712871361</v>
      </c>
      <c r="BA42" s="38" t="s">
        <v>198</v>
      </c>
      <c r="BB42" s="36" t="s">
        <v>129</v>
      </c>
      <c r="BC42" s="37">
        <v>-0.35773777506543825</v>
      </c>
    </row>
    <row r="43" spans="1:55" x14ac:dyDescent="0.35">
      <c r="A43" s="35" t="s">
        <v>197</v>
      </c>
      <c r="B43" s="36" t="s">
        <v>132</v>
      </c>
      <c r="C43" s="37">
        <v>-1.0126185742574283</v>
      </c>
      <c r="E43" s="38" t="s">
        <v>198</v>
      </c>
      <c r="F43" s="36" t="s">
        <v>132</v>
      </c>
      <c r="G43" s="37">
        <v>-0.71485849504950716</v>
      </c>
      <c r="I43" s="35" t="s">
        <v>197</v>
      </c>
      <c r="J43" s="36" t="s">
        <v>132</v>
      </c>
      <c r="K43" s="37">
        <v>-0.24184982178217895</v>
      </c>
      <c r="M43" s="38" t="s">
        <v>198</v>
      </c>
      <c r="N43" s="36" t="s">
        <v>132</v>
      </c>
      <c r="O43" s="37">
        <v>-0.17101432673267386</v>
      </c>
      <c r="Q43" s="35" t="s">
        <v>197</v>
      </c>
      <c r="R43" s="36" t="s">
        <v>132</v>
      </c>
      <c r="S43" s="37">
        <v>-0.23883029702970338</v>
      </c>
      <c r="U43" s="38" t="s">
        <v>198</v>
      </c>
      <c r="V43" s="36" t="s">
        <v>132</v>
      </c>
      <c r="W43" s="37">
        <v>-0.16001665346534694</v>
      </c>
      <c r="Y43" s="35" t="s">
        <v>197</v>
      </c>
      <c r="Z43" s="36" t="s">
        <v>132</v>
      </c>
      <c r="AA43" s="37">
        <v>-0.2781859702970304</v>
      </c>
      <c r="AC43" s="38" t="s">
        <v>198</v>
      </c>
      <c r="AD43" s="36" t="s">
        <v>132</v>
      </c>
      <c r="AE43" s="37">
        <v>-0.20409311881188183</v>
      </c>
      <c r="AG43" s="35" t="s">
        <v>197</v>
      </c>
      <c r="AH43" s="36" t="s">
        <v>132</v>
      </c>
      <c r="AI43" s="37">
        <v>-0.25375248514851556</v>
      </c>
      <c r="AK43" s="38" t="s">
        <v>198</v>
      </c>
      <c r="AL43" s="36" t="s">
        <v>132</v>
      </c>
      <c r="AM43" s="37">
        <v>-0.17973439603960459</v>
      </c>
      <c r="AO43" s="35" t="s">
        <v>197</v>
      </c>
      <c r="AP43" s="36" t="s">
        <v>132</v>
      </c>
      <c r="AQ43" s="37">
        <v>-0.77076875247524934</v>
      </c>
      <c r="AS43" s="38" t="s">
        <v>198</v>
      </c>
      <c r="AT43" s="36" t="s">
        <v>132</v>
      </c>
      <c r="AU43" s="37">
        <v>-0.54384416831683335</v>
      </c>
      <c r="AW43" s="35" t="s">
        <v>197</v>
      </c>
      <c r="AX43" s="36" t="s">
        <v>132</v>
      </c>
      <c r="AY43" s="37">
        <v>-0.53193845544554597</v>
      </c>
      <c r="BA43" s="38" t="s">
        <v>198</v>
      </c>
      <c r="BB43" s="36" t="s">
        <v>132</v>
      </c>
      <c r="BC43" s="37">
        <v>-0.38382751485148642</v>
      </c>
    </row>
    <row r="44" spans="1:55" x14ac:dyDescent="0.35">
      <c r="A44" s="35" t="s">
        <v>197</v>
      </c>
      <c r="B44" s="36" t="s">
        <v>133</v>
      </c>
      <c r="C44" s="37">
        <v>-1.795683029702972</v>
      </c>
      <c r="E44" s="38" t="s">
        <v>198</v>
      </c>
      <c r="F44" s="36" t="s">
        <v>133</v>
      </c>
      <c r="G44" s="37">
        <v>-0.87400919801980292</v>
      </c>
      <c r="I44" s="35" t="s">
        <v>197</v>
      </c>
      <c r="J44" s="36" t="s">
        <v>133</v>
      </c>
      <c r="K44" s="37">
        <v>-0.4058972574257429</v>
      </c>
      <c r="M44" s="38" t="s">
        <v>198</v>
      </c>
      <c r="N44" s="36" t="s">
        <v>133</v>
      </c>
      <c r="O44" s="37">
        <v>-0.18050327722772272</v>
      </c>
      <c r="Q44" s="35" t="s">
        <v>197</v>
      </c>
      <c r="R44" s="36" t="s">
        <v>133</v>
      </c>
      <c r="S44" s="37">
        <v>-0.47369889108910934</v>
      </c>
      <c r="U44" s="38" t="s">
        <v>198</v>
      </c>
      <c r="V44" s="36" t="s">
        <v>133</v>
      </c>
      <c r="W44" s="37">
        <v>-0.23679360396039642</v>
      </c>
      <c r="Y44" s="35" t="s">
        <v>197</v>
      </c>
      <c r="Z44" s="36" t="s">
        <v>133</v>
      </c>
      <c r="AA44" s="37">
        <v>-0.42680668316831794</v>
      </c>
      <c r="AC44" s="38" t="s">
        <v>198</v>
      </c>
      <c r="AD44" s="36" t="s">
        <v>133</v>
      </c>
      <c r="AE44" s="37">
        <v>-0.20765510891089209</v>
      </c>
      <c r="AG44" s="35" t="s">
        <v>197</v>
      </c>
      <c r="AH44" s="36" t="s">
        <v>133</v>
      </c>
      <c r="AI44" s="37">
        <v>-0.48928019801980183</v>
      </c>
      <c r="AK44" s="38" t="s">
        <v>198</v>
      </c>
      <c r="AL44" s="36" t="s">
        <v>133</v>
      </c>
      <c r="AM44" s="37">
        <v>-0.2490572079207917</v>
      </c>
      <c r="AO44" s="35" t="s">
        <v>197</v>
      </c>
      <c r="AP44" s="36" t="s">
        <v>133</v>
      </c>
      <c r="AQ44" s="37">
        <v>-1.3897857722772291</v>
      </c>
      <c r="AS44" s="38" t="s">
        <v>198</v>
      </c>
      <c r="AT44" s="36" t="s">
        <v>133</v>
      </c>
      <c r="AU44" s="37">
        <v>-0.69350592079208018</v>
      </c>
      <c r="AW44" s="35" t="s">
        <v>197</v>
      </c>
      <c r="AX44" s="36" t="s">
        <v>133</v>
      </c>
      <c r="AY44" s="37">
        <v>-0.91608688118811976</v>
      </c>
      <c r="BA44" s="38" t="s">
        <v>198</v>
      </c>
      <c r="BB44" s="36" t="s">
        <v>133</v>
      </c>
      <c r="BC44" s="37">
        <v>-0.45671231683168378</v>
      </c>
    </row>
    <row r="45" spans="1:55" x14ac:dyDescent="0.35">
      <c r="A45" s="35" t="s">
        <v>197</v>
      </c>
      <c r="B45" s="36" t="s">
        <v>134</v>
      </c>
      <c r="C45" s="37">
        <v>-1.284788693069306</v>
      </c>
      <c r="E45" s="38" t="s">
        <v>198</v>
      </c>
      <c r="F45" s="36" t="s">
        <v>134</v>
      </c>
      <c r="G45" s="37">
        <v>-0.97068805940593939</v>
      </c>
      <c r="I45" s="35" t="s">
        <v>197</v>
      </c>
      <c r="J45" s="36" t="s">
        <v>134</v>
      </c>
      <c r="K45" s="37">
        <v>-0.48020092079207827</v>
      </c>
      <c r="M45" s="38" t="s">
        <v>198</v>
      </c>
      <c r="N45" s="36" t="s">
        <v>134</v>
      </c>
      <c r="O45" s="37">
        <v>-0.39698134653465245</v>
      </c>
      <c r="Q45" s="35" t="s">
        <v>197</v>
      </c>
      <c r="R45" s="36" t="s">
        <v>134</v>
      </c>
      <c r="S45" s="37">
        <v>-0.38303735643564307</v>
      </c>
      <c r="U45" s="38" t="s">
        <v>198</v>
      </c>
      <c r="V45" s="36" t="s">
        <v>134</v>
      </c>
      <c r="W45" s="37">
        <v>-0.29264499999999943</v>
      </c>
      <c r="Y45" s="35" t="s">
        <v>197</v>
      </c>
      <c r="Z45" s="36" t="s">
        <v>134</v>
      </c>
      <c r="AA45" s="37">
        <v>-0.21404993069306955</v>
      </c>
      <c r="AC45" s="38" t="s">
        <v>198</v>
      </c>
      <c r="AD45" s="36" t="s">
        <v>134</v>
      </c>
      <c r="AE45" s="37">
        <v>-0.14180623762376268</v>
      </c>
      <c r="AG45" s="35" t="s">
        <v>197</v>
      </c>
      <c r="AH45" s="36" t="s">
        <v>134</v>
      </c>
      <c r="AI45" s="37">
        <v>-0.20750048514851505</v>
      </c>
      <c r="AK45" s="38" t="s">
        <v>198</v>
      </c>
      <c r="AL45" s="36" t="s">
        <v>134</v>
      </c>
      <c r="AM45" s="37">
        <v>-0.13925547524752482</v>
      </c>
      <c r="AO45" s="35" t="s">
        <v>197</v>
      </c>
      <c r="AP45" s="36" t="s">
        <v>134</v>
      </c>
      <c r="AQ45" s="37">
        <v>-0.80458777227722766</v>
      </c>
      <c r="AS45" s="38" t="s">
        <v>198</v>
      </c>
      <c r="AT45" s="36" t="s">
        <v>134</v>
      </c>
      <c r="AU45" s="37">
        <v>-0.57370671287128694</v>
      </c>
      <c r="AW45" s="35" t="s">
        <v>197</v>
      </c>
      <c r="AX45" s="36" t="s">
        <v>134</v>
      </c>
      <c r="AY45" s="37">
        <v>-0.42155041584158459</v>
      </c>
      <c r="BA45" s="38" t="s">
        <v>198</v>
      </c>
      <c r="BB45" s="36" t="s">
        <v>134</v>
      </c>
      <c r="BC45" s="37">
        <v>-0.28106171287128751</v>
      </c>
    </row>
    <row r="46" spans="1:55" x14ac:dyDescent="0.35">
      <c r="A46" s="35" t="s">
        <v>197</v>
      </c>
      <c r="B46" s="36" t="s">
        <v>135</v>
      </c>
      <c r="C46" s="37">
        <v>-4.9915993663366365</v>
      </c>
      <c r="E46" s="38" t="s">
        <v>198</v>
      </c>
      <c r="F46" s="36" t="s">
        <v>135</v>
      </c>
      <c r="G46" s="37">
        <v>-3.8086484098494</v>
      </c>
      <c r="I46" s="35" t="s">
        <v>197</v>
      </c>
      <c r="J46" s="36" t="s">
        <v>135</v>
      </c>
      <c r="K46" s="37">
        <v>-2.3518767326732704</v>
      </c>
      <c r="M46" s="38" t="s">
        <v>198</v>
      </c>
      <c r="N46" s="36" t="s">
        <v>135</v>
      </c>
      <c r="O46" s="37">
        <v>-1.9340883857020978</v>
      </c>
      <c r="Q46" s="35" t="s">
        <v>197</v>
      </c>
      <c r="R46" s="36" t="s">
        <v>135</v>
      </c>
      <c r="S46" s="37">
        <v>-1.0396554356435632</v>
      </c>
      <c r="U46" s="38" t="s">
        <v>198</v>
      </c>
      <c r="V46" s="36" t="s">
        <v>135</v>
      </c>
      <c r="W46" s="37">
        <v>-0.77965745510823481</v>
      </c>
      <c r="Y46" s="35" t="s">
        <v>197</v>
      </c>
      <c r="Z46" s="36" t="s">
        <v>135</v>
      </c>
      <c r="AA46" s="37">
        <v>-0.9125629108910851</v>
      </c>
      <c r="AC46" s="38" t="s">
        <v>198</v>
      </c>
      <c r="AD46" s="36" t="s">
        <v>135</v>
      </c>
      <c r="AE46" s="37">
        <v>-0.6635799489473958</v>
      </c>
      <c r="AG46" s="35" t="s">
        <v>197</v>
      </c>
      <c r="AH46" s="36" t="s">
        <v>135</v>
      </c>
      <c r="AI46" s="37">
        <v>-0.68750428712871725</v>
      </c>
      <c r="AK46" s="38" t="s">
        <v>198</v>
      </c>
      <c r="AL46" s="36" t="s">
        <v>135</v>
      </c>
      <c r="AM46" s="37">
        <v>-0.43132262009167199</v>
      </c>
      <c r="AO46" s="35" t="s">
        <v>197</v>
      </c>
      <c r="AP46" s="36" t="s">
        <v>135</v>
      </c>
      <c r="AQ46" s="37">
        <v>-2.6397226336633657</v>
      </c>
      <c r="AS46" s="38" t="s">
        <v>198</v>
      </c>
      <c r="AT46" s="36" t="s">
        <v>135</v>
      </c>
      <c r="AU46" s="37">
        <v>-1.8745600241473026</v>
      </c>
      <c r="AW46" s="35" t="s">
        <v>197</v>
      </c>
      <c r="AX46" s="36" t="s">
        <v>135</v>
      </c>
      <c r="AY46" s="37">
        <v>-1.6000671980198025</v>
      </c>
      <c r="BA46" s="38" t="s">
        <v>198</v>
      </c>
      <c r="BB46" s="36" t="s">
        <v>135</v>
      </c>
      <c r="BC46" s="37">
        <v>-1.0949025690390677</v>
      </c>
    </row>
    <row r="47" spans="1:55" x14ac:dyDescent="0.35">
      <c r="A47" s="35" t="s">
        <v>197</v>
      </c>
      <c r="B47" s="36" t="s">
        <v>136</v>
      </c>
      <c r="C47" s="37">
        <v>-0.44808868316831829</v>
      </c>
      <c r="E47" s="38" t="s">
        <v>198</v>
      </c>
      <c r="F47" s="36" t="s">
        <v>136</v>
      </c>
      <c r="G47" s="37">
        <v>-0.32690782178217959</v>
      </c>
      <c r="I47" s="35" t="s">
        <v>197</v>
      </c>
      <c r="J47" s="36" t="s">
        <v>136</v>
      </c>
      <c r="K47" s="37">
        <v>-4.622864356435654E-2</v>
      </c>
      <c r="M47" s="38" t="s">
        <v>198</v>
      </c>
      <c r="N47" s="36" t="s">
        <v>136</v>
      </c>
      <c r="O47" s="37">
        <v>-2.6269009900990164E-2</v>
      </c>
      <c r="Q47" s="35" t="s">
        <v>197</v>
      </c>
      <c r="R47" s="36" t="s">
        <v>136</v>
      </c>
      <c r="S47" s="37">
        <v>-3.7815554455445571E-2</v>
      </c>
      <c r="U47" s="38" t="s">
        <v>198</v>
      </c>
      <c r="V47" s="36" t="s">
        <v>136</v>
      </c>
      <c r="W47" s="37">
        <v>-1.6554405940594038E-2</v>
      </c>
      <c r="Y47" s="35" t="s">
        <v>197</v>
      </c>
      <c r="Z47" s="36" t="s">
        <v>136</v>
      </c>
      <c r="AA47" s="37">
        <v>-0.13517187128712888</v>
      </c>
      <c r="AC47" s="38" t="s">
        <v>198</v>
      </c>
      <c r="AD47" s="36" t="s">
        <v>136</v>
      </c>
      <c r="AE47" s="37">
        <v>-0.10491231683168331</v>
      </c>
      <c r="AG47" s="35" t="s">
        <v>197</v>
      </c>
      <c r="AH47" s="36" t="s">
        <v>136</v>
      </c>
      <c r="AI47" s="37">
        <v>-0.2288726138613873</v>
      </c>
      <c r="AK47" s="38" t="s">
        <v>198</v>
      </c>
      <c r="AL47" s="36" t="s">
        <v>136</v>
      </c>
      <c r="AM47" s="37">
        <v>-0.179172089108912</v>
      </c>
      <c r="AO47" s="35" t="s">
        <v>197</v>
      </c>
      <c r="AP47" s="36" t="s">
        <v>136</v>
      </c>
      <c r="AQ47" s="37">
        <v>-0.40186003960396177</v>
      </c>
      <c r="AS47" s="38" t="s">
        <v>198</v>
      </c>
      <c r="AT47" s="36" t="s">
        <v>136</v>
      </c>
      <c r="AU47" s="37">
        <v>-0.30063881188118935</v>
      </c>
      <c r="AW47" s="35" t="s">
        <v>197</v>
      </c>
      <c r="AX47" s="36" t="s">
        <v>136</v>
      </c>
      <c r="AY47" s="37">
        <v>-0.36404448514851617</v>
      </c>
      <c r="BA47" s="38" t="s">
        <v>198</v>
      </c>
      <c r="BB47" s="36" t="s">
        <v>136</v>
      </c>
      <c r="BC47" s="37">
        <v>-0.28408440594059531</v>
      </c>
    </row>
    <row r="48" spans="1:55" x14ac:dyDescent="0.35">
      <c r="A48" s="35" t="s">
        <v>197</v>
      </c>
      <c r="B48" s="36" t="s">
        <v>138</v>
      </c>
      <c r="C48" s="37">
        <v>-3.6102805247525196</v>
      </c>
      <c r="E48" s="38" t="s">
        <v>198</v>
      </c>
      <c r="F48" s="36" t="s">
        <v>138</v>
      </c>
      <c r="G48" s="37">
        <v>-2.7924174290236401</v>
      </c>
      <c r="I48" s="35" t="s">
        <v>197</v>
      </c>
      <c r="J48" s="36" t="s">
        <v>138</v>
      </c>
      <c r="K48" s="37">
        <v>-1.9002773267326987</v>
      </c>
      <c r="M48" s="38" t="s">
        <v>198</v>
      </c>
      <c r="N48" s="36" t="s">
        <v>138</v>
      </c>
      <c r="O48" s="37">
        <v>-1.488365965973812</v>
      </c>
      <c r="Q48" s="35" t="s">
        <v>197</v>
      </c>
      <c r="R48" s="36" t="s">
        <v>138</v>
      </c>
      <c r="S48" s="37">
        <v>-0.61486276237624504</v>
      </c>
      <c r="U48" s="38" t="s">
        <v>198</v>
      </c>
      <c r="V48" s="36" t="s">
        <v>138</v>
      </c>
      <c r="W48" s="37">
        <v>-0.49411559143458811</v>
      </c>
      <c r="Y48" s="35" t="s">
        <v>197</v>
      </c>
      <c r="Z48" s="36" t="s">
        <v>138</v>
      </c>
      <c r="AA48" s="37">
        <v>-0.6378235940594128</v>
      </c>
      <c r="AC48" s="38" t="s">
        <v>198</v>
      </c>
      <c r="AD48" s="36" t="s">
        <v>138</v>
      </c>
      <c r="AE48" s="37">
        <v>-0.4719785246173791</v>
      </c>
      <c r="AG48" s="35" t="s">
        <v>197</v>
      </c>
      <c r="AH48" s="36" t="s">
        <v>138</v>
      </c>
      <c r="AI48" s="37">
        <v>-0.45731684158416308</v>
      </c>
      <c r="AK48" s="38" t="s">
        <v>198</v>
      </c>
      <c r="AL48" s="36" t="s">
        <v>138</v>
      </c>
      <c r="AM48" s="37">
        <v>-0.33795734699786112</v>
      </c>
      <c r="AO48" s="35" t="s">
        <v>197</v>
      </c>
      <c r="AP48" s="36" t="s">
        <v>138</v>
      </c>
      <c r="AQ48" s="37">
        <v>-1.7100031980198209</v>
      </c>
      <c r="AS48" s="38" t="s">
        <v>198</v>
      </c>
      <c r="AT48" s="36" t="s">
        <v>138</v>
      </c>
      <c r="AU48" s="37">
        <v>-1.3040514630498283</v>
      </c>
      <c r="AW48" s="35" t="s">
        <v>197</v>
      </c>
      <c r="AX48" s="36" t="s">
        <v>138</v>
      </c>
      <c r="AY48" s="37">
        <v>-1.0951404356435759</v>
      </c>
      <c r="BA48" s="38" t="s">
        <v>198</v>
      </c>
      <c r="BB48" s="36" t="s">
        <v>138</v>
      </c>
      <c r="BC48" s="37">
        <v>-0.80993587161524028</v>
      </c>
    </row>
    <row r="49" spans="1:55" x14ac:dyDescent="0.35">
      <c r="A49" s="35" t="s">
        <v>197</v>
      </c>
      <c r="B49" s="36" t="s">
        <v>139</v>
      </c>
      <c r="C49" s="37">
        <v>-0.25655032673267597</v>
      </c>
      <c r="E49" s="38" t="s">
        <v>198</v>
      </c>
      <c r="F49" s="36" t="s">
        <v>139</v>
      </c>
      <c r="G49" s="37">
        <v>-0.17764712871287305</v>
      </c>
      <c r="I49" s="35" t="s">
        <v>197</v>
      </c>
      <c r="J49" s="36" t="s">
        <v>139</v>
      </c>
      <c r="K49" s="37">
        <v>-0.24064672277227972</v>
      </c>
      <c r="M49" s="38" t="s">
        <v>198</v>
      </c>
      <c r="N49" s="36" t="s">
        <v>139</v>
      </c>
      <c r="O49" s="37">
        <v>-0.21483884158416058</v>
      </c>
      <c r="Q49" s="35" t="s">
        <v>197</v>
      </c>
      <c r="R49" s="36" t="s">
        <v>139</v>
      </c>
      <c r="S49" s="37">
        <v>-5.1240693069307813E-3</v>
      </c>
      <c r="U49" s="38" t="s">
        <v>198</v>
      </c>
      <c r="V49" s="36" t="s">
        <v>139</v>
      </c>
      <c r="W49" s="37">
        <v>1.3051356435643688E-2</v>
      </c>
      <c r="Y49" s="35" t="s">
        <v>197</v>
      </c>
      <c r="Z49" s="36" t="s">
        <v>139</v>
      </c>
      <c r="AA49" s="37">
        <v>-7.8966831683169314E-3</v>
      </c>
      <c r="AC49" s="38" t="s">
        <v>198</v>
      </c>
      <c r="AD49" s="36" t="s">
        <v>139</v>
      </c>
      <c r="AE49" s="37">
        <v>9.2690693069308223E-3</v>
      </c>
      <c r="AG49" s="35" t="s">
        <v>197</v>
      </c>
      <c r="AH49" s="36" t="s">
        <v>139</v>
      </c>
      <c r="AI49" s="37">
        <v>-2.8828514851485521E-3</v>
      </c>
      <c r="AK49" s="38" t="s">
        <v>198</v>
      </c>
      <c r="AL49" s="36" t="s">
        <v>139</v>
      </c>
      <c r="AM49" s="37">
        <v>1.4871287128713042E-2</v>
      </c>
      <c r="AO49" s="35" t="s">
        <v>197</v>
      </c>
      <c r="AP49" s="36" t="s">
        <v>139</v>
      </c>
      <c r="AQ49" s="37">
        <v>-1.5903603960396265E-2</v>
      </c>
      <c r="AS49" s="38" t="s">
        <v>198</v>
      </c>
      <c r="AT49" s="36" t="s">
        <v>139</v>
      </c>
      <c r="AU49" s="37">
        <v>3.7191712871287551E-2</v>
      </c>
      <c r="AW49" s="35" t="s">
        <v>197</v>
      </c>
      <c r="AX49" s="36" t="s">
        <v>139</v>
      </c>
      <c r="AY49" s="37">
        <v>-1.0779534653465483E-2</v>
      </c>
      <c r="BA49" s="38" t="s">
        <v>198</v>
      </c>
      <c r="BB49" s="36" t="s">
        <v>139</v>
      </c>
      <c r="BC49" s="37">
        <v>2.4140356435643863E-2</v>
      </c>
    </row>
    <row r="50" spans="1:55" x14ac:dyDescent="0.35">
      <c r="A50" s="35" t="s">
        <v>197</v>
      </c>
      <c r="B50" s="36" t="s">
        <v>140</v>
      </c>
      <c r="C50" s="37">
        <v>-1.5169440396039438</v>
      </c>
      <c r="E50" s="38" t="s">
        <v>198</v>
      </c>
      <c r="F50" s="36" t="s">
        <v>140</v>
      </c>
      <c r="G50" s="37">
        <v>-1.0813225363470422</v>
      </c>
      <c r="I50" s="35" t="s">
        <v>197</v>
      </c>
      <c r="J50" s="36" t="s">
        <v>140</v>
      </c>
      <c r="K50" s="37">
        <v>-0.28659890099009611</v>
      </c>
      <c r="M50" s="38" t="s">
        <v>198</v>
      </c>
      <c r="N50" s="36" t="s">
        <v>140</v>
      </c>
      <c r="O50" s="37">
        <v>-0.17292567433558986</v>
      </c>
      <c r="Q50" s="35" t="s">
        <v>197</v>
      </c>
      <c r="R50" s="36" t="s">
        <v>140</v>
      </c>
      <c r="S50" s="37">
        <v>-0.34538169306930278</v>
      </c>
      <c r="U50" s="38" t="s">
        <v>198</v>
      </c>
      <c r="V50" s="36" t="s">
        <v>140</v>
      </c>
      <c r="W50" s="37">
        <v>-0.240686721156849</v>
      </c>
      <c r="Y50" s="35" t="s">
        <v>197</v>
      </c>
      <c r="Z50" s="36" t="s">
        <v>140</v>
      </c>
      <c r="AA50" s="37">
        <v>-0.39808993069306475</v>
      </c>
      <c r="AC50" s="38" t="s">
        <v>198</v>
      </c>
      <c r="AD50" s="36" t="s">
        <v>140</v>
      </c>
      <c r="AE50" s="37">
        <v>-0.2900628116466869</v>
      </c>
      <c r="AG50" s="35" t="s">
        <v>197</v>
      </c>
      <c r="AH50" s="36" t="s">
        <v>140</v>
      </c>
      <c r="AI50" s="37">
        <v>-0.48687351485148</v>
      </c>
      <c r="AK50" s="38" t="s">
        <v>198</v>
      </c>
      <c r="AL50" s="36" t="s">
        <v>140</v>
      </c>
      <c r="AM50" s="37">
        <v>-0.37764732920791627</v>
      </c>
      <c r="AO50" s="35" t="s">
        <v>197</v>
      </c>
      <c r="AP50" s="36" t="s">
        <v>140</v>
      </c>
      <c r="AQ50" s="37">
        <v>-1.2303451386138475</v>
      </c>
      <c r="AS50" s="38" t="s">
        <v>198</v>
      </c>
      <c r="AT50" s="36" t="s">
        <v>140</v>
      </c>
      <c r="AU50" s="37">
        <v>-0.9083968620114522</v>
      </c>
      <c r="AW50" s="35" t="s">
        <v>197</v>
      </c>
      <c r="AX50" s="36" t="s">
        <v>140</v>
      </c>
      <c r="AY50" s="37">
        <v>-0.88496344554454476</v>
      </c>
      <c r="BA50" s="38" t="s">
        <v>198</v>
      </c>
      <c r="BB50" s="36" t="s">
        <v>140</v>
      </c>
      <c r="BC50" s="37">
        <v>-0.66771014085460312</v>
      </c>
    </row>
    <row r="51" spans="1:55" x14ac:dyDescent="0.35">
      <c r="A51" s="35" t="s">
        <v>197</v>
      </c>
      <c r="B51" s="36" t="s">
        <v>141</v>
      </c>
      <c r="C51" s="37">
        <v>-1.4557981584158455</v>
      </c>
      <c r="E51" s="38" t="s">
        <v>198</v>
      </c>
      <c r="F51" s="36" t="s">
        <v>141</v>
      </c>
      <c r="G51" s="37">
        <v>-0.87845268667341492</v>
      </c>
      <c r="I51" s="35" t="s">
        <v>197</v>
      </c>
      <c r="J51" s="36" t="s">
        <v>141</v>
      </c>
      <c r="K51" s="37">
        <v>-0.38364192079207937</v>
      </c>
      <c r="M51" s="38" t="s">
        <v>198</v>
      </c>
      <c r="N51" s="36" t="s">
        <v>141</v>
      </c>
      <c r="O51" s="37">
        <v>-0.23691427507769</v>
      </c>
      <c r="Q51" s="35" t="s">
        <v>197</v>
      </c>
      <c r="R51" s="36" t="s">
        <v>141</v>
      </c>
      <c r="S51" s="37">
        <v>-0.35361630693069562</v>
      </c>
      <c r="U51" s="38" t="s">
        <v>198</v>
      </c>
      <c r="V51" s="36" t="s">
        <v>141</v>
      </c>
      <c r="W51" s="37">
        <v>-0.20939828378622785</v>
      </c>
      <c r="Y51" s="35" t="s">
        <v>197</v>
      </c>
      <c r="Z51" s="36" t="s">
        <v>141</v>
      </c>
      <c r="AA51" s="37">
        <v>-0.34710996039604025</v>
      </c>
      <c r="AC51" s="38" t="s">
        <v>198</v>
      </c>
      <c r="AD51" s="36" t="s">
        <v>141</v>
      </c>
      <c r="AE51" s="37">
        <v>-0.20462235287634653</v>
      </c>
      <c r="AG51" s="35" t="s">
        <v>197</v>
      </c>
      <c r="AH51" s="36" t="s">
        <v>141</v>
      </c>
      <c r="AI51" s="37">
        <v>-0.37142997029703029</v>
      </c>
      <c r="AK51" s="38" t="s">
        <v>198</v>
      </c>
      <c r="AL51" s="36" t="s">
        <v>141</v>
      </c>
      <c r="AM51" s="37">
        <v>-0.22751777493315051</v>
      </c>
      <c r="AO51" s="35" t="s">
        <v>197</v>
      </c>
      <c r="AP51" s="36" t="s">
        <v>141</v>
      </c>
      <c r="AQ51" s="37">
        <v>-1.0721562376237661</v>
      </c>
      <c r="AS51" s="38" t="s">
        <v>198</v>
      </c>
      <c r="AT51" s="36" t="s">
        <v>141</v>
      </c>
      <c r="AU51" s="37">
        <v>-0.64153841159572489</v>
      </c>
      <c r="AW51" s="35" t="s">
        <v>197</v>
      </c>
      <c r="AX51" s="36" t="s">
        <v>141</v>
      </c>
      <c r="AY51" s="37">
        <v>-0.71853993069307054</v>
      </c>
      <c r="BA51" s="38" t="s">
        <v>198</v>
      </c>
      <c r="BB51" s="36" t="s">
        <v>141</v>
      </c>
      <c r="BC51" s="37">
        <v>-0.43214012780949707</v>
      </c>
    </row>
    <row r="52" spans="1:55" x14ac:dyDescent="0.35">
      <c r="A52" s="35" t="s">
        <v>197</v>
      </c>
      <c r="B52" s="36" t="s">
        <v>142</v>
      </c>
      <c r="C52" s="37">
        <v>0.41101531683168591</v>
      </c>
      <c r="E52" s="38" t="s">
        <v>198</v>
      </c>
      <c r="F52" s="36" t="s">
        <v>142</v>
      </c>
      <c r="G52" s="37">
        <v>1.2626916681773845</v>
      </c>
      <c r="I52" s="35" t="s">
        <v>197</v>
      </c>
      <c r="J52" s="36" t="s">
        <v>142</v>
      </c>
      <c r="K52" s="37">
        <v>6.5640920792080282E-2</v>
      </c>
      <c r="M52" s="38" t="s">
        <v>198</v>
      </c>
      <c r="N52" s="36" t="s">
        <v>142</v>
      </c>
      <c r="O52" s="37">
        <v>0.27672591619021147</v>
      </c>
      <c r="Q52" s="35" t="s">
        <v>197</v>
      </c>
      <c r="R52" s="36" t="s">
        <v>142</v>
      </c>
      <c r="S52" s="37">
        <v>-1.6870475247524525E-2</v>
      </c>
      <c r="U52" s="38" t="s">
        <v>198</v>
      </c>
      <c r="V52" s="36" t="s">
        <v>142</v>
      </c>
      <c r="W52" s="37">
        <v>0.23112203653604838</v>
      </c>
      <c r="Y52" s="35" t="s">
        <v>197</v>
      </c>
      <c r="Z52" s="36" t="s">
        <v>142</v>
      </c>
      <c r="AA52" s="37">
        <v>-2.604535643564404E-2</v>
      </c>
      <c r="AC52" s="38" t="s">
        <v>198</v>
      </c>
      <c r="AD52" s="36" t="s">
        <v>142</v>
      </c>
      <c r="AE52" s="37">
        <v>0.2200837860131086</v>
      </c>
      <c r="AG52" s="35" t="s">
        <v>197</v>
      </c>
      <c r="AH52" s="36" t="s">
        <v>142</v>
      </c>
      <c r="AI52" s="37">
        <v>0.38829022772277427</v>
      </c>
      <c r="AK52" s="38" t="s">
        <v>198</v>
      </c>
      <c r="AL52" s="36" t="s">
        <v>142</v>
      </c>
      <c r="AM52" s="37">
        <v>0.53475992943801576</v>
      </c>
      <c r="AO52" s="35" t="s">
        <v>197</v>
      </c>
      <c r="AP52" s="36" t="s">
        <v>142</v>
      </c>
      <c r="AQ52" s="37">
        <v>0.34537439603960574</v>
      </c>
      <c r="AS52" s="38" t="s">
        <v>198</v>
      </c>
      <c r="AT52" s="36" t="s">
        <v>142</v>
      </c>
      <c r="AU52" s="37">
        <v>0.98596575198717273</v>
      </c>
      <c r="AW52" s="35" t="s">
        <v>197</v>
      </c>
      <c r="AX52" s="36" t="s">
        <v>142</v>
      </c>
      <c r="AY52" s="37">
        <v>0.36224487128713023</v>
      </c>
      <c r="BA52" s="38" t="s">
        <v>198</v>
      </c>
      <c r="BB52" s="36" t="s">
        <v>142</v>
      </c>
      <c r="BC52" s="37">
        <v>0.75484371545112439</v>
      </c>
    </row>
    <row r="53" spans="1:55" x14ac:dyDescent="0.35">
      <c r="A53" s="35" t="s">
        <v>197</v>
      </c>
      <c r="B53" s="36" t="s">
        <v>145</v>
      </c>
      <c r="C53" s="37">
        <v>-2.166063178217847</v>
      </c>
      <c r="E53" s="38" t="s">
        <v>198</v>
      </c>
      <c r="F53" s="36" t="s">
        <v>145</v>
      </c>
      <c r="G53" s="37">
        <v>-1.1538905247524884</v>
      </c>
      <c r="I53" s="35" t="s">
        <v>197</v>
      </c>
      <c r="J53" s="36" t="s">
        <v>145</v>
      </c>
      <c r="K53" s="37">
        <v>-0.45931070297030252</v>
      </c>
      <c r="M53" s="38" t="s">
        <v>198</v>
      </c>
      <c r="N53" s="36" t="s">
        <v>145</v>
      </c>
      <c r="O53" s="37">
        <v>-0.25227625742574572</v>
      </c>
      <c r="Q53" s="35" t="s">
        <v>197</v>
      </c>
      <c r="R53" s="36" t="s">
        <v>145</v>
      </c>
      <c r="S53" s="37">
        <v>-0.67121560396040314</v>
      </c>
      <c r="U53" s="38" t="s">
        <v>198</v>
      </c>
      <c r="V53" s="36" t="s">
        <v>145</v>
      </c>
      <c r="W53" s="37">
        <v>-0.31368300000000227</v>
      </c>
      <c r="Y53" s="35" t="s">
        <v>197</v>
      </c>
      <c r="Z53" s="36" t="s">
        <v>145</v>
      </c>
      <c r="AA53" s="37">
        <v>-0.49392940594060075</v>
      </c>
      <c r="AC53" s="38" t="s">
        <v>198</v>
      </c>
      <c r="AD53" s="36" t="s">
        <v>145</v>
      </c>
      <c r="AE53" s="37">
        <v>-0.26393711881188497</v>
      </c>
      <c r="AG53" s="35" t="s">
        <v>197</v>
      </c>
      <c r="AH53" s="36" t="s">
        <v>145</v>
      </c>
      <c r="AI53" s="37">
        <v>-0.54160746534654081</v>
      </c>
      <c r="AK53" s="38" t="s">
        <v>198</v>
      </c>
      <c r="AL53" s="36" t="s">
        <v>145</v>
      </c>
      <c r="AM53" s="37">
        <v>-0.32399414851485547</v>
      </c>
      <c r="AO53" s="35" t="s">
        <v>197</v>
      </c>
      <c r="AP53" s="36" t="s">
        <v>145</v>
      </c>
      <c r="AQ53" s="37">
        <v>-1.7067524752475447</v>
      </c>
      <c r="AS53" s="38" t="s">
        <v>198</v>
      </c>
      <c r="AT53" s="36" t="s">
        <v>145</v>
      </c>
      <c r="AU53" s="37">
        <v>-0.90161426732674266</v>
      </c>
      <c r="AW53" s="35" t="s">
        <v>197</v>
      </c>
      <c r="AX53" s="36" t="s">
        <v>145</v>
      </c>
      <c r="AY53" s="37">
        <v>-1.0355368712871416</v>
      </c>
      <c r="BA53" s="38" t="s">
        <v>198</v>
      </c>
      <c r="BB53" s="36" t="s">
        <v>145</v>
      </c>
      <c r="BC53" s="37">
        <v>-0.5879312673267405</v>
      </c>
    </row>
    <row r="54" spans="1:55" x14ac:dyDescent="0.35">
      <c r="A54" s="35" t="s">
        <v>197</v>
      </c>
      <c r="B54" s="36" t="s">
        <v>147</v>
      </c>
      <c r="C54" s="37">
        <v>-1.9587123861385951</v>
      </c>
      <c r="E54" s="38" t="s">
        <v>198</v>
      </c>
      <c r="F54" s="36" t="s">
        <v>147</v>
      </c>
      <c r="G54" s="37">
        <v>-1.3255944346684532</v>
      </c>
      <c r="I54" s="35" t="s">
        <v>197</v>
      </c>
      <c r="J54" s="36" t="s">
        <v>147</v>
      </c>
      <c r="K54" s="37">
        <v>-0.47315765346534144</v>
      </c>
      <c r="M54" s="38" t="s">
        <v>198</v>
      </c>
      <c r="N54" s="36" t="s">
        <v>147</v>
      </c>
      <c r="O54" s="37">
        <v>-0.31553674129612602</v>
      </c>
      <c r="Q54" s="35" t="s">
        <v>197</v>
      </c>
      <c r="R54" s="36" t="s">
        <v>147</v>
      </c>
      <c r="S54" s="37">
        <v>-0.49778589108910476</v>
      </c>
      <c r="U54" s="38" t="s">
        <v>198</v>
      </c>
      <c r="V54" s="36" t="s">
        <v>147</v>
      </c>
      <c r="W54" s="37">
        <v>-0.33630717363336016</v>
      </c>
      <c r="Y54" s="35" t="s">
        <v>197</v>
      </c>
      <c r="Z54" s="36" t="s">
        <v>147</v>
      </c>
      <c r="AA54" s="37">
        <v>-0.48610016831682723</v>
      </c>
      <c r="AC54" s="38" t="s">
        <v>198</v>
      </c>
      <c r="AD54" s="36" t="s">
        <v>147</v>
      </c>
      <c r="AE54" s="37">
        <v>-0.32910236983798069</v>
      </c>
      <c r="AG54" s="35" t="s">
        <v>197</v>
      </c>
      <c r="AH54" s="36" t="s">
        <v>147</v>
      </c>
      <c r="AI54" s="37">
        <v>-0.50166867326732167</v>
      </c>
      <c r="AK54" s="38" t="s">
        <v>198</v>
      </c>
      <c r="AL54" s="36" t="s">
        <v>147</v>
      </c>
      <c r="AM54" s="37">
        <v>-0.34464814990098652</v>
      </c>
      <c r="AO54" s="35" t="s">
        <v>197</v>
      </c>
      <c r="AP54" s="36" t="s">
        <v>147</v>
      </c>
      <c r="AQ54" s="37">
        <v>-1.4855547326732537</v>
      </c>
      <c r="AS54" s="38" t="s">
        <v>198</v>
      </c>
      <c r="AT54" s="36" t="s">
        <v>147</v>
      </c>
      <c r="AU54" s="37">
        <v>-1.0100576933723273</v>
      </c>
      <c r="AW54" s="35" t="s">
        <v>197</v>
      </c>
      <c r="AX54" s="36" t="s">
        <v>147</v>
      </c>
      <c r="AY54" s="37">
        <v>-0.9877688415841489</v>
      </c>
      <c r="BA54" s="38" t="s">
        <v>198</v>
      </c>
      <c r="BB54" s="36" t="s">
        <v>147</v>
      </c>
      <c r="BC54" s="37">
        <v>-0.67375051973896727</v>
      </c>
    </row>
    <row r="55" spans="1:55" x14ac:dyDescent="0.35">
      <c r="A55" s="35" t="s">
        <v>197</v>
      </c>
      <c r="B55" s="36" t="s">
        <v>149</v>
      </c>
      <c r="C55" s="37">
        <v>-2.5522205346534621</v>
      </c>
      <c r="E55" s="38" t="s">
        <v>198</v>
      </c>
      <c r="F55" s="36" t="s">
        <v>149</v>
      </c>
      <c r="G55" s="37">
        <v>-1.9094335248139316</v>
      </c>
      <c r="I55" s="35" t="s">
        <v>197</v>
      </c>
      <c r="J55" s="36" t="s">
        <v>149</v>
      </c>
      <c r="K55" s="37">
        <v>-1.535186782178213</v>
      </c>
      <c r="M55" s="38" t="s">
        <v>198</v>
      </c>
      <c r="N55" s="36" t="s">
        <v>149</v>
      </c>
      <c r="O55" s="37">
        <v>-1.206728629563049</v>
      </c>
      <c r="Q55" s="35" t="s">
        <v>197</v>
      </c>
      <c r="R55" s="36" t="s">
        <v>149</v>
      </c>
      <c r="S55" s="37">
        <v>-0.56783291089109067</v>
      </c>
      <c r="U55" s="38" t="s">
        <v>198</v>
      </c>
      <c r="V55" s="36" t="s">
        <v>149</v>
      </c>
      <c r="W55" s="37">
        <v>-0.48468704950495212</v>
      </c>
      <c r="Y55" s="35" t="s">
        <v>197</v>
      </c>
      <c r="Z55" s="36" t="s">
        <v>149</v>
      </c>
      <c r="AA55" s="37">
        <v>-0.23506003960396038</v>
      </c>
      <c r="AC55" s="38" t="s">
        <v>198</v>
      </c>
      <c r="AD55" s="36" t="s">
        <v>149</v>
      </c>
      <c r="AE55" s="37">
        <v>-0.13658497445880174</v>
      </c>
      <c r="AG55" s="35" t="s">
        <v>197</v>
      </c>
      <c r="AH55" s="36" t="s">
        <v>149</v>
      </c>
      <c r="AI55" s="37">
        <v>-0.21414080198019825</v>
      </c>
      <c r="AK55" s="38" t="s">
        <v>198</v>
      </c>
      <c r="AL55" s="36" t="s">
        <v>149</v>
      </c>
      <c r="AM55" s="37">
        <v>-8.1432871287128894E-2</v>
      </c>
      <c r="AO55" s="35" t="s">
        <v>197</v>
      </c>
      <c r="AP55" s="36" t="s">
        <v>149</v>
      </c>
      <c r="AQ55" s="37">
        <v>-1.0170337524752493</v>
      </c>
      <c r="AS55" s="38" t="s">
        <v>198</v>
      </c>
      <c r="AT55" s="36" t="s">
        <v>149</v>
      </c>
      <c r="AU55" s="37">
        <v>-0.70270489525088276</v>
      </c>
      <c r="AW55" s="35" t="s">
        <v>197</v>
      </c>
      <c r="AX55" s="36" t="s">
        <v>149</v>
      </c>
      <c r="AY55" s="37">
        <v>-0.44920084158415863</v>
      </c>
      <c r="BA55" s="38" t="s">
        <v>198</v>
      </c>
      <c r="BB55" s="36" t="s">
        <v>149</v>
      </c>
      <c r="BC55" s="37">
        <v>-0.21801784574593064</v>
      </c>
    </row>
    <row r="56" spans="1:55" x14ac:dyDescent="0.35">
      <c r="A56" s="35" t="s">
        <v>197</v>
      </c>
      <c r="B56" s="36" t="s">
        <v>150</v>
      </c>
      <c r="C56" s="37">
        <v>-0.4219644653465352</v>
      </c>
      <c r="E56" s="38" t="s">
        <v>198</v>
      </c>
      <c r="F56" s="36" t="s">
        <v>150</v>
      </c>
      <c r="G56" s="37">
        <v>-0.27792157425742603</v>
      </c>
      <c r="I56" s="35" t="s">
        <v>197</v>
      </c>
      <c r="J56" s="36" t="s">
        <v>150</v>
      </c>
      <c r="K56" s="37">
        <v>-7.1005673267326763E-2</v>
      </c>
      <c r="M56" s="38" t="s">
        <v>198</v>
      </c>
      <c r="N56" s="36" t="s">
        <v>150</v>
      </c>
      <c r="O56" s="37">
        <v>-4.8958247524752495E-2</v>
      </c>
      <c r="Q56" s="35" t="s">
        <v>197</v>
      </c>
      <c r="R56" s="36" t="s">
        <v>150</v>
      </c>
      <c r="S56" s="37">
        <v>-0.10847652475247549</v>
      </c>
      <c r="U56" s="38" t="s">
        <v>198</v>
      </c>
      <c r="V56" s="36" t="s">
        <v>150</v>
      </c>
      <c r="W56" s="37">
        <v>-8.201691089108927E-2</v>
      </c>
      <c r="Y56" s="35" t="s">
        <v>197</v>
      </c>
      <c r="Z56" s="36" t="s">
        <v>150</v>
      </c>
      <c r="AA56" s="37">
        <v>-0.12544309900990125</v>
      </c>
      <c r="AC56" s="38" t="s">
        <v>198</v>
      </c>
      <c r="AD56" s="36" t="s">
        <v>150</v>
      </c>
      <c r="AE56" s="37">
        <v>-6.4590950495049607E-2</v>
      </c>
      <c r="AG56" s="35" t="s">
        <v>197</v>
      </c>
      <c r="AH56" s="36" t="s">
        <v>150</v>
      </c>
      <c r="AI56" s="37">
        <v>-0.1170391683168317</v>
      </c>
      <c r="AK56" s="38" t="s">
        <v>198</v>
      </c>
      <c r="AL56" s="36" t="s">
        <v>150</v>
      </c>
      <c r="AM56" s="37">
        <v>-8.2355465346534637E-2</v>
      </c>
      <c r="AO56" s="35" t="s">
        <v>197</v>
      </c>
      <c r="AP56" s="36" t="s">
        <v>150</v>
      </c>
      <c r="AQ56" s="37">
        <v>-0.35095879207920844</v>
      </c>
      <c r="AS56" s="38" t="s">
        <v>198</v>
      </c>
      <c r="AT56" s="36" t="s">
        <v>150</v>
      </c>
      <c r="AU56" s="37">
        <v>-0.2289633267326735</v>
      </c>
      <c r="AW56" s="35" t="s">
        <v>197</v>
      </c>
      <c r="AX56" s="36" t="s">
        <v>150</v>
      </c>
      <c r="AY56" s="37">
        <v>-0.24248226732673295</v>
      </c>
      <c r="BA56" s="38" t="s">
        <v>198</v>
      </c>
      <c r="BB56" s="36" t="s">
        <v>150</v>
      </c>
      <c r="BC56" s="37">
        <v>-0.14694641584158424</v>
      </c>
    </row>
    <row r="57" spans="1:55" x14ac:dyDescent="0.35">
      <c r="A57" s="35" t="s">
        <v>197</v>
      </c>
      <c r="B57" s="36" t="s">
        <v>201</v>
      </c>
      <c r="C57" s="37">
        <v>0</v>
      </c>
      <c r="E57" s="38" t="s">
        <v>198</v>
      </c>
      <c r="F57" s="36" t="s">
        <v>201</v>
      </c>
      <c r="G57" s="37">
        <v>0</v>
      </c>
      <c r="I57" s="35" t="s">
        <v>197</v>
      </c>
      <c r="J57" s="36" t="s">
        <v>201</v>
      </c>
      <c r="K57" s="37">
        <v>0</v>
      </c>
      <c r="M57" s="38" t="s">
        <v>198</v>
      </c>
      <c r="N57" s="36" t="s">
        <v>201</v>
      </c>
      <c r="O57" s="37">
        <v>0</v>
      </c>
      <c r="Q57" s="35" t="s">
        <v>197</v>
      </c>
      <c r="R57" s="36" t="s">
        <v>201</v>
      </c>
      <c r="S57" s="37">
        <v>0</v>
      </c>
      <c r="U57" s="38" t="s">
        <v>198</v>
      </c>
      <c r="V57" s="36" t="s">
        <v>201</v>
      </c>
      <c r="W57" s="37">
        <v>0</v>
      </c>
      <c r="Y57" s="35" t="s">
        <v>197</v>
      </c>
      <c r="Z57" s="36" t="s">
        <v>201</v>
      </c>
      <c r="AA57" s="37">
        <v>0</v>
      </c>
      <c r="AC57" s="38" t="s">
        <v>198</v>
      </c>
      <c r="AD57" s="36" t="s">
        <v>201</v>
      </c>
      <c r="AE57" s="37">
        <v>0</v>
      </c>
      <c r="AG57" s="35" t="s">
        <v>197</v>
      </c>
      <c r="AH57" s="36" t="s">
        <v>201</v>
      </c>
      <c r="AI57" s="37">
        <v>0</v>
      </c>
      <c r="AK57" s="38" t="s">
        <v>198</v>
      </c>
      <c r="AL57" s="36" t="s">
        <v>201</v>
      </c>
      <c r="AM57" s="37">
        <v>0</v>
      </c>
      <c r="AO57" s="35" t="s">
        <v>197</v>
      </c>
      <c r="AP57" s="36" t="s">
        <v>201</v>
      </c>
      <c r="AQ57" s="37">
        <v>0</v>
      </c>
      <c r="AS57" s="38" t="s">
        <v>198</v>
      </c>
      <c r="AT57" s="36" t="s">
        <v>201</v>
      </c>
      <c r="AU57" s="37">
        <v>0</v>
      </c>
      <c r="AW57" s="35" t="s">
        <v>197</v>
      </c>
      <c r="AX57" s="36" t="s">
        <v>201</v>
      </c>
      <c r="AY57" s="37">
        <v>0</v>
      </c>
      <c r="BA57" s="38" t="s">
        <v>198</v>
      </c>
      <c r="BB57" s="36" t="s">
        <v>201</v>
      </c>
      <c r="BC57" s="37">
        <v>0</v>
      </c>
    </row>
    <row r="58" spans="1:55" x14ac:dyDescent="0.35">
      <c r="A58" s="35" t="s">
        <v>197</v>
      </c>
      <c r="B58" s="36" t="s">
        <v>152</v>
      </c>
      <c r="C58" s="37">
        <v>-1.3720036039603984</v>
      </c>
      <c r="E58" s="38" t="s">
        <v>198</v>
      </c>
      <c r="F58" s="36" t="s">
        <v>152</v>
      </c>
      <c r="G58" s="37">
        <v>-0.87302813947706304</v>
      </c>
      <c r="I58" s="35" t="s">
        <v>197</v>
      </c>
      <c r="J58" s="36" t="s">
        <v>152</v>
      </c>
      <c r="K58" s="37">
        <v>-0.27018301980198045</v>
      </c>
      <c r="M58" s="38" t="s">
        <v>198</v>
      </c>
      <c r="N58" s="36" t="s">
        <v>152</v>
      </c>
      <c r="O58" s="37">
        <v>-0.16744583109179209</v>
      </c>
      <c r="Q58" s="35" t="s">
        <v>197</v>
      </c>
      <c r="R58" s="36" t="s">
        <v>152</v>
      </c>
      <c r="S58" s="37">
        <v>-0.36675127722772327</v>
      </c>
      <c r="U58" s="38" t="s">
        <v>198</v>
      </c>
      <c r="V58" s="36" t="s">
        <v>152</v>
      </c>
      <c r="W58" s="37">
        <v>-0.23445720895246058</v>
      </c>
      <c r="Y58" s="35" t="s">
        <v>197</v>
      </c>
      <c r="Z58" s="36" t="s">
        <v>152</v>
      </c>
      <c r="AA58" s="37">
        <v>-0.31514463366336742</v>
      </c>
      <c r="AC58" s="38" t="s">
        <v>198</v>
      </c>
      <c r="AD58" s="36" t="s">
        <v>152</v>
      </c>
      <c r="AE58" s="37">
        <v>-0.19243151949588164</v>
      </c>
      <c r="AG58" s="35" t="s">
        <v>197</v>
      </c>
      <c r="AH58" s="36" t="s">
        <v>152</v>
      </c>
      <c r="AI58" s="37">
        <v>-0.41992467326732719</v>
      </c>
      <c r="AK58" s="38" t="s">
        <v>198</v>
      </c>
      <c r="AL58" s="36" t="s">
        <v>152</v>
      </c>
      <c r="AM58" s="37">
        <v>-0.27869357993692873</v>
      </c>
      <c r="AO58" s="35" t="s">
        <v>197</v>
      </c>
      <c r="AP58" s="36" t="s">
        <v>152</v>
      </c>
      <c r="AQ58" s="37">
        <v>-1.1018205841584179</v>
      </c>
      <c r="AS58" s="38" t="s">
        <v>198</v>
      </c>
      <c r="AT58" s="36" t="s">
        <v>152</v>
      </c>
      <c r="AU58" s="37">
        <v>-0.70558230838527103</v>
      </c>
      <c r="AW58" s="35" t="s">
        <v>197</v>
      </c>
      <c r="AX58" s="36" t="s">
        <v>152</v>
      </c>
      <c r="AY58" s="37">
        <v>-0.73506930693069461</v>
      </c>
      <c r="BA58" s="38" t="s">
        <v>198</v>
      </c>
      <c r="BB58" s="36" t="s">
        <v>152</v>
      </c>
      <c r="BC58" s="37">
        <v>-0.47112509943281033</v>
      </c>
    </row>
    <row r="59" spans="1:55" x14ac:dyDescent="0.35">
      <c r="A59" s="35" t="s">
        <v>197</v>
      </c>
      <c r="B59" s="36" t="s">
        <v>154</v>
      </c>
      <c r="C59" s="37">
        <v>-0.31755540594059295</v>
      </c>
      <c r="E59" s="38" t="s">
        <v>198</v>
      </c>
      <c r="F59" s="36" t="s">
        <v>154</v>
      </c>
      <c r="G59" s="37">
        <v>-0.19659936633663236</v>
      </c>
      <c r="I59" s="35" t="s">
        <v>197</v>
      </c>
      <c r="J59" s="36" t="s">
        <v>154</v>
      </c>
      <c r="K59" s="37">
        <v>-9.3449584158415727E-2</v>
      </c>
      <c r="M59" s="38" t="s">
        <v>198</v>
      </c>
      <c r="N59" s="36" t="s">
        <v>154</v>
      </c>
      <c r="O59" s="37">
        <v>-5.9880198019801795E-2</v>
      </c>
      <c r="Q59" s="35" t="s">
        <v>197</v>
      </c>
      <c r="R59" s="36" t="s">
        <v>154</v>
      </c>
      <c r="S59" s="37">
        <v>-0.10831853465346483</v>
      </c>
      <c r="U59" s="38" t="s">
        <v>198</v>
      </c>
      <c r="V59" s="36" t="s">
        <v>154</v>
      </c>
      <c r="W59" s="37">
        <v>-7.658855445544499E-2</v>
      </c>
      <c r="Y59" s="35" t="s">
        <v>197</v>
      </c>
      <c r="Z59" s="36" t="s">
        <v>154</v>
      </c>
      <c r="AA59" s="37">
        <v>-6.0957999999999735E-2</v>
      </c>
      <c r="AC59" s="38" t="s">
        <v>198</v>
      </c>
      <c r="AD59" s="36" t="s">
        <v>154</v>
      </c>
      <c r="AE59" s="37">
        <v>-3.3083811881187843E-2</v>
      </c>
      <c r="AG59" s="35" t="s">
        <v>197</v>
      </c>
      <c r="AH59" s="36" t="s">
        <v>154</v>
      </c>
      <c r="AI59" s="37">
        <v>-5.4829287128712628E-2</v>
      </c>
      <c r="AK59" s="38" t="s">
        <v>198</v>
      </c>
      <c r="AL59" s="36" t="s">
        <v>154</v>
      </c>
      <c r="AM59" s="37">
        <v>-2.7046801980197748E-2</v>
      </c>
      <c r="AO59" s="35" t="s">
        <v>197</v>
      </c>
      <c r="AP59" s="36" t="s">
        <v>154</v>
      </c>
      <c r="AQ59" s="37">
        <v>-0.22410582178217719</v>
      </c>
      <c r="AS59" s="38" t="s">
        <v>198</v>
      </c>
      <c r="AT59" s="36" t="s">
        <v>154</v>
      </c>
      <c r="AU59" s="37">
        <v>-0.13671916831683056</v>
      </c>
      <c r="AW59" s="35" t="s">
        <v>197</v>
      </c>
      <c r="AX59" s="36" t="s">
        <v>154</v>
      </c>
      <c r="AY59" s="37">
        <v>-0.11578728712871236</v>
      </c>
      <c r="BA59" s="38" t="s">
        <v>198</v>
      </c>
      <c r="BB59" s="36" t="s">
        <v>154</v>
      </c>
      <c r="BC59" s="37">
        <v>-6.0130613861385587E-2</v>
      </c>
    </row>
    <row r="60" spans="1:55" x14ac:dyDescent="0.35">
      <c r="A60" s="35" t="s">
        <v>197</v>
      </c>
      <c r="B60" s="36" t="s">
        <v>83</v>
      </c>
      <c r="C60" s="37">
        <v>-4.5677800891089078</v>
      </c>
      <c r="E60" s="38" t="s">
        <v>198</v>
      </c>
      <c r="F60" s="36" t="s">
        <v>83</v>
      </c>
      <c r="G60" s="37">
        <v>-3.2548572063341124</v>
      </c>
      <c r="I60" s="35" t="s">
        <v>197</v>
      </c>
      <c r="J60" s="36" t="s">
        <v>83</v>
      </c>
      <c r="K60" s="37">
        <v>-1.0064087326732687</v>
      </c>
      <c r="M60" s="38" t="s">
        <v>198</v>
      </c>
      <c r="N60" s="36" t="s">
        <v>83</v>
      </c>
      <c r="O60" s="37">
        <v>-0.69479930416208235</v>
      </c>
      <c r="Q60" s="35" t="s">
        <v>197</v>
      </c>
      <c r="R60" s="36" t="s">
        <v>83</v>
      </c>
      <c r="S60" s="37">
        <v>-0.62909103960395951</v>
      </c>
      <c r="U60" s="38" t="s">
        <v>198</v>
      </c>
      <c r="V60" s="36" t="s">
        <v>83</v>
      </c>
      <c r="W60" s="37">
        <v>-0.38993665775257896</v>
      </c>
      <c r="Y60" s="35" t="s">
        <v>197</v>
      </c>
      <c r="Z60" s="36" t="s">
        <v>83</v>
      </c>
      <c r="AA60" s="37">
        <v>-1.9499572475247504</v>
      </c>
      <c r="AC60" s="38" t="s">
        <v>198</v>
      </c>
      <c r="AD60" s="36" t="s">
        <v>83</v>
      </c>
      <c r="AE60" s="37">
        <v>-1.452939456912669</v>
      </c>
      <c r="AG60" s="35" t="s">
        <v>197</v>
      </c>
      <c r="AH60" s="36" t="s">
        <v>83</v>
      </c>
      <c r="AI60" s="37">
        <v>-0.98232306930692959</v>
      </c>
      <c r="AK60" s="38" t="s">
        <v>198</v>
      </c>
      <c r="AL60" s="36" t="s">
        <v>83</v>
      </c>
      <c r="AM60" s="37">
        <v>-0.71718178750678252</v>
      </c>
      <c r="AO60" s="35" t="s">
        <v>197</v>
      </c>
      <c r="AP60" s="36" t="s">
        <v>83</v>
      </c>
      <c r="AQ60" s="37">
        <v>-3.5613713564356395</v>
      </c>
      <c r="AS60" s="38" t="s">
        <v>198</v>
      </c>
      <c r="AT60" s="36" t="s">
        <v>83</v>
      </c>
      <c r="AU60" s="37">
        <v>-2.5600579021720304</v>
      </c>
      <c r="AW60" s="35" t="s">
        <v>197</v>
      </c>
      <c r="AX60" s="36" t="s">
        <v>83</v>
      </c>
      <c r="AY60" s="37">
        <v>-2.93228031683168</v>
      </c>
      <c r="BA60" s="38" t="s">
        <v>198</v>
      </c>
      <c r="BB60" s="36" t="s">
        <v>83</v>
      </c>
      <c r="BC60" s="37">
        <v>-2.1701212444194518</v>
      </c>
    </row>
    <row r="61" spans="1:55" x14ac:dyDescent="0.35">
      <c r="A61" s="35" t="s">
        <v>197</v>
      </c>
      <c r="B61" s="36" t="s">
        <v>112</v>
      </c>
      <c r="C61" s="37">
        <v>0</v>
      </c>
      <c r="E61" s="38" t="s">
        <v>198</v>
      </c>
      <c r="F61" s="36" t="s">
        <v>112</v>
      </c>
      <c r="G61" s="37">
        <v>0</v>
      </c>
      <c r="I61" s="35" t="s">
        <v>197</v>
      </c>
      <c r="J61" s="36" t="s">
        <v>112</v>
      </c>
      <c r="K61" s="37">
        <v>0</v>
      </c>
      <c r="M61" s="38" t="s">
        <v>198</v>
      </c>
      <c r="N61" s="36" t="s">
        <v>112</v>
      </c>
      <c r="O61" s="37">
        <v>0</v>
      </c>
      <c r="Q61" s="35" t="s">
        <v>197</v>
      </c>
      <c r="R61" s="36" t="s">
        <v>112</v>
      </c>
      <c r="S61" s="37">
        <v>0</v>
      </c>
      <c r="U61" s="38" t="s">
        <v>198</v>
      </c>
      <c r="V61" s="36" t="s">
        <v>112</v>
      </c>
      <c r="W61" s="37">
        <v>0</v>
      </c>
      <c r="Y61" s="35" t="s">
        <v>197</v>
      </c>
      <c r="Z61" s="36" t="s">
        <v>112</v>
      </c>
      <c r="AA61" s="37">
        <v>0</v>
      </c>
      <c r="AC61" s="38" t="s">
        <v>198</v>
      </c>
      <c r="AD61" s="36" t="s">
        <v>112</v>
      </c>
      <c r="AE61" s="37">
        <v>0</v>
      </c>
      <c r="AG61" s="35" t="s">
        <v>197</v>
      </c>
      <c r="AH61" s="36" t="s">
        <v>112</v>
      </c>
      <c r="AI61" s="37">
        <v>0</v>
      </c>
      <c r="AK61" s="38" t="s">
        <v>198</v>
      </c>
      <c r="AL61" s="36" t="s">
        <v>112</v>
      </c>
      <c r="AM61" s="37">
        <v>0</v>
      </c>
      <c r="AO61" s="35" t="s">
        <v>197</v>
      </c>
      <c r="AP61" s="36" t="s">
        <v>112</v>
      </c>
      <c r="AQ61" s="37">
        <v>0</v>
      </c>
      <c r="AS61" s="38" t="s">
        <v>198</v>
      </c>
      <c r="AT61" s="36" t="s">
        <v>112</v>
      </c>
      <c r="AU61" s="37">
        <v>0</v>
      </c>
      <c r="AW61" s="35" t="s">
        <v>197</v>
      </c>
      <c r="AX61" s="36" t="s">
        <v>112</v>
      </c>
      <c r="AY61" s="37">
        <v>0</v>
      </c>
      <c r="BA61" s="38" t="s">
        <v>198</v>
      </c>
      <c r="BB61" s="36" t="s">
        <v>112</v>
      </c>
      <c r="BC61" s="37">
        <v>0</v>
      </c>
    </row>
    <row r="62" spans="1:55" x14ac:dyDescent="0.35">
      <c r="A62" s="35" t="s">
        <v>197</v>
      </c>
      <c r="B62" s="36" t="s">
        <v>114</v>
      </c>
      <c r="C62" s="37">
        <v>0</v>
      </c>
      <c r="E62" s="38" t="s">
        <v>198</v>
      </c>
      <c r="F62" s="36" t="s">
        <v>114</v>
      </c>
      <c r="G62" s="37">
        <v>0</v>
      </c>
      <c r="I62" s="35" t="s">
        <v>197</v>
      </c>
      <c r="J62" s="36" t="s">
        <v>114</v>
      </c>
      <c r="K62" s="37">
        <v>0</v>
      </c>
      <c r="M62" s="38" t="s">
        <v>198</v>
      </c>
      <c r="N62" s="36" t="s">
        <v>114</v>
      </c>
      <c r="O62" s="37">
        <v>0</v>
      </c>
      <c r="Q62" s="35" t="s">
        <v>197</v>
      </c>
      <c r="R62" s="36" t="s">
        <v>114</v>
      </c>
      <c r="S62" s="37">
        <v>0</v>
      </c>
      <c r="U62" s="38" t="s">
        <v>198</v>
      </c>
      <c r="V62" s="36" t="s">
        <v>114</v>
      </c>
      <c r="W62" s="37">
        <v>0</v>
      </c>
      <c r="Y62" s="35" t="s">
        <v>197</v>
      </c>
      <c r="Z62" s="36" t="s">
        <v>114</v>
      </c>
      <c r="AA62" s="37">
        <v>0</v>
      </c>
      <c r="AC62" s="38" t="s">
        <v>198</v>
      </c>
      <c r="AD62" s="36" t="s">
        <v>114</v>
      </c>
      <c r="AE62" s="37">
        <v>0</v>
      </c>
      <c r="AG62" s="35" t="s">
        <v>197</v>
      </c>
      <c r="AH62" s="36" t="s">
        <v>114</v>
      </c>
      <c r="AI62" s="37">
        <v>0</v>
      </c>
      <c r="AK62" s="38" t="s">
        <v>198</v>
      </c>
      <c r="AL62" s="36" t="s">
        <v>114</v>
      </c>
      <c r="AM62" s="37">
        <v>0</v>
      </c>
      <c r="AO62" s="35" t="s">
        <v>197</v>
      </c>
      <c r="AP62" s="36" t="s">
        <v>114</v>
      </c>
      <c r="AQ62" s="37">
        <v>0</v>
      </c>
      <c r="AS62" s="38" t="s">
        <v>198</v>
      </c>
      <c r="AT62" s="36" t="s">
        <v>114</v>
      </c>
      <c r="AU62" s="37">
        <v>0</v>
      </c>
      <c r="AW62" s="35" t="s">
        <v>197</v>
      </c>
      <c r="AX62" s="36" t="s">
        <v>114</v>
      </c>
      <c r="AY62" s="37">
        <v>0</v>
      </c>
      <c r="BA62" s="38" t="s">
        <v>198</v>
      </c>
      <c r="BB62" s="36" t="s">
        <v>114</v>
      </c>
      <c r="BC62" s="37">
        <v>0</v>
      </c>
    </row>
    <row r="63" spans="1:55" x14ac:dyDescent="0.35">
      <c r="A63" s="35" t="s">
        <v>197</v>
      </c>
      <c r="B63" s="36" t="s">
        <v>123</v>
      </c>
      <c r="C63" s="37">
        <v>-0.16951899009901022</v>
      </c>
      <c r="E63" s="38" t="s">
        <v>198</v>
      </c>
      <c r="F63" s="36" t="s">
        <v>123</v>
      </c>
      <c r="G63" s="37">
        <v>-9.165547524752525E-2</v>
      </c>
      <c r="I63" s="35" t="s">
        <v>197</v>
      </c>
      <c r="J63" s="36" t="s">
        <v>123</v>
      </c>
      <c r="K63" s="37">
        <v>-6.7405346534653299E-3</v>
      </c>
      <c r="M63" s="38" t="s">
        <v>198</v>
      </c>
      <c r="N63" s="36" t="s">
        <v>123</v>
      </c>
      <c r="O63" s="37">
        <v>-2.0846534653459612E-4</v>
      </c>
      <c r="Q63" s="35" t="s">
        <v>197</v>
      </c>
      <c r="R63" s="36" t="s">
        <v>123</v>
      </c>
      <c r="S63" s="37">
        <v>-9.3839603960396423E-3</v>
      </c>
      <c r="U63" s="38" t="s">
        <v>198</v>
      </c>
      <c r="V63" s="36" t="s">
        <v>123</v>
      </c>
      <c r="W63" s="37">
        <v>-2.8274653465346741E-3</v>
      </c>
      <c r="Y63" s="35" t="s">
        <v>197</v>
      </c>
      <c r="Z63" s="36" t="s">
        <v>123</v>
      </c>
      <c r="AA63" s="37">
        <v>-1.529166336633675E-2</v>
      </c>
      <c r="AC63" s="38" t="s">
        <v>198</v>
      </c>
      <c r="AD63" s="36" t="s">
        <v>123</v>
      </c>
      <c r="AE63" s="37">
        <v>-8.6944752475248462E-3</v>
      </c>
      <c r="AG63" s="35" t="s">
        <v>197</v>
      </c>
      <c r="AH63" s="36" t="s">
        <v>123</v>
      </c>
      <c r="AI63" s="37">
        <v>-0.1381028316831685</v>
      </c>
      <c r="AK63" s="38" t="s">
        <v>198</v>
      </c>
      <c r="AL63" s="36" t="s">
        <v>123</v>
      </c>
      <c r="AM63" s="37">
        <v>-7.9925069306931135E-2</v>
      </c>
      <c r="AO63" s="35" t="s">
        <v>197</v>
      </c>
      <c r="AP63" s="36" t="s">
        <v>123</v>
      </c>
      <c r="AQ63" s="37">
        <v>-0.1627784554455449</v>
      </c>
      <c r="AS63" s="38" t="s">
        <v>198</v>
      </c>
      <c r="AT63" s="36" t="s">
        <v>123</v>
      </c>
      <c r="AU63" s="37">
        <v>-9.1447009900990653E-2</v>
      </c>
      <c r="AW63" s="35" t="s">
        <v>197</v>
      </c>
      <c r="AX63" s="36" t="s">
        <v>123</v>
      </c>
      <c r="AY63" s="37">
        <v>-0.15339449504950525</v>
      </c>
      <c r="BA63" s="38" t="s">
        <v>198</v>
      </c>
      <c r="BB63" s="36" t="s">
        <v>123</v>
      </c>
      <c r="BC63" s="37">
        <v>-8.8619544554455976E-2</v>
      </c>
    </row>
    <row r="64" spans="1:55" x14ac:dyDescent="0.35">
      <c r="A64" s="35" t="s">
        <v>197</v>
      </c>
      <c r="B64" s="36" t="s">
        <v>126</v>
      </c>
      <c r="C64" s="37">
        <v>-1.4784108910891158E-2</v>
      </c>
      <c r="E64" s="38" t="s">
        <v>198</v>
      </c>
      <c r="F64" s="36" t="s">
        <v>126</v>
      </c>
      <c r="G64" s="37">
        <v>-8.1619108910891761E-3</v>
      </c>
      <c r="I64" s="35" t="s">
        <v>197</v>
      </c>
      <c r="J64" s="36" t="s">
        <v>126</v>
      </c>
      <c r="K64" s="37">
        <v>0</v>
      </c>
      <c r="M64" s="38" t="s">
        <v>198</v>
      </c>
      <c r="N64" s="36" t="s">
        <v>126</v>
      </c>
      <c r="O64" s="37">
        <v>0</v>
      </c>
      <c r="Q64" s="35" t="s">
        <v>197</v>
      </c>
      <c r="R64" s="36" t="s">
        <v>126</v>
      </c>
      <c r="S64" s="37">
        <v>-1.132126732673272E-2</v>
      </c>
      <c r="U64" s="38" t="s">
        <v>198</v>
      </c>
      <c r="V64" s="36" t="s">
        <v>126</v>
      </c>
      <c r="W64" s="37">
        <v>-4.6990693069307388E-3</v>
      </c>
      <c r="Y64" s="35" t="s">
        <v>197</v>
      </c>
      <c r="Z64" s="36" t="s">
        <v>126</v>
      </c>
      <c r="AA64" s="37">
        <v>0</v>
      </c>
      <c r="AC64" s="38" t="s">
        <v>198</v>
      </c>
      <c r="AD64" s="36" t="s">
        <v>126</v>
      </c>
      <c r="AE64" s="37">
        <v>0</v>
      </c>
      <c r="AG64" s="35" t="s">
        <v>197</v>
      </c>
      <c r="AH64" s="36" t="s">
        <v>126</v>
      </c>
      <c r="AI64" s="37">
        <v>-3.4628415841584381E-3</v>
      </c>
      <c r="AK64" s="38" t="s">
        <v>198</v>
      </c>
      <c r="AL64" s="36" t="s">
        <v>126</v>
      </c>
      <c r="AM64" s="37">
        <v>-3.4628415841584381E-3</v>
      </c>
      <c r="AO64" s="35" t="s">
        <v>197</v>
      </c>
      <c r="AP64" s="36" t="s">
        <v>126</v>
      </c>
      <c r="AQ64" s="37">
        <v>-1.4784108910891158E-2</v>
      </c>
      <c r="AS64" s="38" t="s">
        <v>198</v>
      </c>
      <c r="AT64" s="36" t="s">
        <v>126</v>
      </c>
      <c r="AU64" s="37">
        <v>-8.1619108910891761E-3</v>
      </c>
      <c r="AW64" s="35" t="s">
        <v>197</v>
      </c>
      <c r="AX64" s="36" t="s">
        <v>126</v>
      </c>
      <c r="AY64" s="37">
        <v>-3.4628415841584381E-3</v>
      </c>
      <c r="BA64" s="38" t="s">
        <v>198</v>
      </c>
      <c r="BB64" s="36" t="s">
        <v>126</v>
      </c>
      <c r="BC64" s="37">
        <v>-3.4628415841584381E-3</v>
      </c>
    </row>
    <row r="65" spans="1:55" x14ac:dyDescent="0.35">
      <c r="A65" s="35" t="s">
        <v>197</v>
      </c>
      <c r="B65" s="36" t="s">
        <v>148</v>
      </c>
      <c r="C65" s="37">
        <v>-0.24869167326732738</v>
      </c>
      <c r="E65" s="38" t="s">
        <v>198</v>
      </c>
      <c r="F65" s="36" t="s">
        <v>148</v>
      </c>
      <c r="G65" s="37">
        <v>-0.12499778217821819</v>
      </c>
      <c r="I65" s="35" t="s">
        <v>197</v>
      </c>
      <c r="J65" s="36" t="s">
        <v>148</v>
      </c>
      <c r="K65" s="37">
        <v>-3.9223970297029842E-2</v>
      </c>
      <c r="M65" s="38" t="s">
        <v>198</v>
      </c>
      <c r="N65" s="36" t="s">
        <v>148</v>
      </c>
      <c r="O65" s="37">
        <v>-1.7427376237623755E-2</v>
      </c>
      <c r="Q65" s="35" t="s">
        <v>197</v>
      </c>
      <c r="R65" s="36" t="s">
        <v>148</v>
      </c>
      <c r="S65" s="37">
        <v>-6.3910891089109106E-4</v>
      </c>
      <c r="U65" s="38" t="s">
        <v>198</v>
      </c>
      <c r="V65" s="36" t="s">
        <v>148</v>
      </c>
      <c r="W65" s="37">
        <v>5.3018910891089047E-3</v>
      </c>
      <c r="Y65" s="35" t="s">
        <v>197</v>
      </c>
      <c r="Z65" s="36" t="s">
        <v>148</v>
      </c>
      <c r="AA65" s="37">
        <v>-4.5194435643564616E-2</v>
      </c>
      <c r="AC65" s="38" t="s">
        <v>198</v>
      </c>
      <c r="AD65" s="36" t="s">
        <v>148</v>
      </c>
      <c r="AE65" s="37">
        <v>-2.04218415841586E-2</v>
      </c>
      <c r="AG65" s="35" t="s">
        <v>197</v>
      </c>
      <c r="AH65" s="36" t="s">
        <v>148</v>
      </c>
      <c r="AI65" s="37">
        <v>-0.16363415841584183</v>
      </c>
      <c r="AK65" s="38" t="s">
        <v>198</v>
      </c>
      <c r="AL65" s="36" t="s">
        <v>148</v>
      </c>
      <c r="AM65" s="37">
        <v>-9.2450455445544727E-2</v>
      </c>
      <c r="AO65" s="35" t="s">
        <v>197</v>
      </c>
      <c r="AP65" s="36" t="s">
        <v>148</v>
      </c>
      <c r="AQ65" s="37">
        <v>-0.20946770297029754</v>
      </c>
      <c r="AS65" s="38" t="s">
        <v>198</v>
      </c>
      <c r="AT65" s="36" t="s">
        <v>148</v>
      </c>
      <c r="AU65" s="37">
        <v>-0.10757040594059442</v>
      </c>
      <c r="AW65" s="35" t="s">
        <v>197</v>
      </c>
      <c r="AX65" s="36" t="s">
        <v>148</v>
      </c>
      <c r="AY65" s="37">
        <v>-0.20882859405940646</v>
      </c>
      <c r="BA65" s="38" t="s">
        <v>198</v>
      </c>
      <c r="BB65" s="36" t="s">
        <v>148</v>
      </c>
      <c r="BC65" s="37">
        <v>-0.11287229702970333</v>
      </c>
    </row>
    <row r="66" spans="1:55" x14ac:dyDescent="0.35">
      <c r="A66" s="35" t="s">
        <v>197</v>
      </c>
      <c r="B66" s="36" t="s">
        <v>155</v>
      </c>
      <c r="C66" s="37">
        <v>-0.22383371287128961</v>
      </c>
      <c r="E66" s="38" t="s">
        <v>198</v>
      </c>
      <c r="F66" s="36" t="s">
        <v>155</v>
      </c>
      <c r="G66" s="37">
        <v>-0.10474369306930836</v>
      </c>
      <c r="I66" s="35" t="s">
        <v>197</v>
      </c>
      <c r="J66" s="36" t="s">
        <v>155</v>
      </c>
      <c r="K66" s="37">
        <v>-1.8649782178217944E-2</v>
      </c>
      <c r="M66" s="38" t="s">
        <v>198</v>
      </c>
      <c r="N66" s="36" t="s">
        <v>155</v>
      </c>
      <c r="O66" s="37">
        <v>-9.0620792079208375E-3</v>
      </c>
      <c r="Q66" s="35" t="s">
        <v>197</v>
      </c>
      <c r="R66" s="36" t="s">
        <v>155</v>
      </c>
      <c r="S66" s="37">
        <v>-1.5741405940594144E-2</v>
      </c>
      <c r="U66" s="38" t="s">
        <v>198</v>
      </c>
      <c r="V66" s="36" t="s">
        <v>155</v>
      </c>
      <c r="W66" s="37">
        <v>-8.8544554455434596E-4</v>
      </c>
      <c r="Y66" s="35" t="s">
        <v>197</v>
      </c>
      <c r="Z66" s="36" t="s">
        <v>155</v>
      </c>
      <c r="AA66" s="37">
        <v>-1.9136623762376515E-2</v>
      </c>
      <c r="AC66" s="38" t="s">
        <v>198</v>
      </c>
      <c r="AD66" s="36" t="s">
        <v>155</v>
      </c>
      <c r="AE66" s="37">
        <v>-9.2886930693071041E-3</v>
      </c>
      <c r="AG66" s="35" t="s">
        <v>197</v>
      </c>
      <c r="AH66" s="36" t="s">
        <v>155</v>
      </c>
      <c r="AI66" s="37">
        <v>-0.17030590099010101</v>
      </c>
      <c r="AK66" s="38" t="s">
        <v>198</v>
      </c>
      <c r="AL66" s="36" t="s">
        <v>155</v>
      </c>
      <c r="AM66" s="37">
        <v>-8.5507475247526082E-2</v>
      </c>
      <c r="AO66" s="35" t="s">
        <v>197</v>
      </c>
      <c r="AP66" s="36" t="s">
        <v>155</v>
      </c>
      <c r="AQ66" s="37">
        <v>-0.20518393069307167</v>
      </c>
      <c r="AS66" s="38" t="s">
        <v>198</v>
      </c>
      <c r="AT66" s="36" t="s">
        <v>155</v>
      </c>
      <c r="AU66" s="37">
        <v>-9.5681613861387529E-2</v>
      </c>
      <c r="AW66" s="35" t="s">
        <v>197</v>
      </c>
      <c r="AX66" s="36" t="s">
        <v>155</v>
      </c>
      <c r="AY66" s="37">
        <v>-0.18944252475247753</v>
      </c>
      <c r="BA66" s="38" t="s">
        <v>198</v>
      </c>
      <c r="BB66" s="36" t="s">
        <v>155</v>
      </c>
      <c r="BC66" s="37">
        <v>-9.4796168316833185E-2</v>
      </c>
    </row>
    <row r="67" spans="1:55" x14ac:dyDescent="0.35">
      <c r="A67" s="35" t="s">
        <v>197</v>
      </c>
      <c r="B67" s="36">
        <v>0</v>
      </c>
      <c r="C67" s="37">
        <v>0</v>
      </c>
      <c r="E67" s="38" t="s">
        <v>198</v>
      </c>
      <c r="F67" s="36">
        <v>0</v>
      </c>
      <c r="G67" s="37">
        <v>0</v>
      </c>
      <c r="I67" s="35" t="s">
        <v>197</v>
      </c>
      <c r="J67" s="36">
        <v>0</v>
      </c>
      <c r="K67" s="37">
        <v>0</v>
      </c>
      <c r="M67" s="38" t="s">
        <v>198</v>
      </c>
      <c r="N67" s="36">
        <v>0</v>
      </c>
      <c r="O67" s="37">
        <v>0</v>
      </c>
      <c r="Q67" s="35" t="s">
        <v>197</v>
      </c>
      <c r="R67" s="36">
        <v>0</v>
      </c>
      <c r="S67" s="37">
        <v>0</v>
      </c>
      <c r="U67" s="38" t="s">
        <v>198</v>
      </c>
      <c r="V67" s="36">
        <v>0</v>
      </c>
      <c r="W67" s="37">
        <v>0</v>
      </c>
      <c r="Y67" s="35" t="s">
        <v>197</v>
      </c>
      <c r="Z67" s="36">
        <v>0</v>
      </c>
      <c r="AA67" s="37">
        <v>0</v>
      </c>
      <c r="AC67" s="38" t="s">
        <v>198</v>
      </c>
      <c r="AD67" s="36">
        <v>0</v>
      </c>
      <c r="AE67" s="37">
        <v>0</v>
      </c>
      <c r="AG67" s="35" t="s">
        <v>197</v>
      </c>
      <c r="AH67" s="36">
        <v>0</v>
      </c>
      <c r="AI67" s="37">
        <v>0</v>
      </c>
      <c r="AK67" s="38" t="s">
        <v>198</v>
      </c>
      <c r="AL67" s="36">
        <v>0</v>
      </c>
      <c r="AM67" s="37">
        <v>0</v>
      </c>
      <c r="AO67" s="35" t="s">
        <v>197</v>
      </c>
      <c r="AP67" s="36">
        <v>0</v>
      </c>
      <c r="AQ67" s="37">
        <v>0</v>
      </c>
      <c r="AS67" s="38" t="s">
        <v>198</v>
      </c>
      <c r="AT67" s="36">
        <v>0</v>
      </c>
      <c r="AU67" s="37">
        <v>0</v>
      </c>
      <c r="AW67" s="35" t="s">
        <v>197</v>
      </c>
      <c r="AX67" s="36">
        <v>0</v>
      </c>
      <c r="AY67" s="37">
        <v>0</v>
      </c>
      <c r="BA67" s="38" t="s">
        <v>198</v>
      </c>
      <c r="BB67" s="36">
        <v>0</v>
      </c>
      <c r="BC67" s="37">
        <v>0</v>
      </c>
    </row>
    <row r="68" spans="1:55" x14ac:dyDescent="0.35">
      <c r="A68" s="35" t="s">
        <v>197</v>
      </c>
      <c r="B68" s="36" t="s">
        <v>202</v>
      </c>
      <c r="C68" s="37">
        <v>0</v>
      </c>
      <c r="E68" s="38" t="s">
        <v>198</v>
      </c>
      <c r="F68" s="36" t="s">
        <v>202</v>
      </c>
      <c r="G68" s="37">
        <v>0</v>
      </c>
      <c r="I68" s="35" t="s">
        <v>197</v>
      </c>
      <c r="J68" s="36" t="s">
        <v>202</v>
      </c>
      <c r="K68" s="37">
        <v>0</v>
      </c>
      <c r="M68" s="38" t="s">
        <v>198</v>
      </c>
      <c r="N68" s="36" t="s">
        <v>202</v>
      </c>
      <c r="O68" s="37">
        <v>0</v>
      </c>
      <c r="Q68" s="35" t="s">
        <v>197</v>
      </c>
      <c r="R68" s="36" t="s">
        <v>202</v>
      </c>
      <c r="S68" s="37">
        <v>0</v>
      </c>
      <c r="U68" s="38" t="s">
        <v>198</v>
      </c>
      <c r="V68" s="36" t="s">
        <v>202</v>
      </c>
      <c r="W68" s="37">
        <v>0</v>
      </c>
      <c r="Y68" s="35" t="s">
        <v>197</v>
      </c>
      <c r="Z68" s="36" t="s">
        <v>202</v>
      </c>
      <c r="AA68" s="37">
        <v>0</v>
      </c>
      <c r="AC68" s="38" t="s">
        <v>198</v>
      </c>
      <c r="AD68" s="36" t="s">
        <v>202</v>
      </c>
      <c r="AE68" s="37">
        <v>0</v>
      </c>
      <c r="AG68" s="35" t="s">
        <v>197</v>
      </c>
      <c r="AH68" s="36" t="s">
        <v>202</v>
      </c>
      <c r="AI68" s="37">
        <v>0</v>
      </c>
      <c r="AK68" s="38" t="s">
        <v>198</v>
      </c>
      <c r="AL68" s="36" t="s">
        <v>202</v>
      </c>
      <c r="AM68" s="37">
        <v>0</v>
      </c>
      <c r="AO68" s="35" t="s">
        <v>197</v>
      </c>
      <c r="AP68" s="36" t="s">
        <v>202</v>
      </c>
      <c r="AQ68" s="37">
        <v>0</v>
      </c>
      <c r="AS68" s="38" t="s">
        <v>198</v>
      </c>
      <c r="AT68" s="36" t="s">
        <v>202</v>
      </c>
      <c r="AU68" s="37">
        <v>0</v>
      </c>
      <c r="AW68" s="35" t="s">
        <v>197</v>
      </c>
      <c r="AX68" s="36" t="s">
        <v>202</v>
      </c>
      <c r="AY68" s="37">
        <v>0</v>
      </c>
      <c r="BA68" s="38" t="s">
        <v>198</v>
      </c>
      <c r="BB68" s="36" t="s">
        <v>202</v>
      </c>
      <c r="BC68" s="37">
        <v>0</v>
      </c>
    </row>
  </sheetData>
  <mergeCells count="14">
    <mergeCell ref="A1:C1"/>
    <mergeCell ref="E1:G1"/>
    <mergeCell ref="I1:K1"/>
    <mergeCell ref="M1:O1"/>
    <mergeCell ref="Q1:S1"/>
    <mergeCell ref="AO1:AQ1"/>
    <mergeCell ref="AS1:AU1"/>
    <mergeCell ref="AW1:AY1"/>
    <mergeCell ref="BA1:BC1"/>
    <mergeCell ref="U1:W1"/>
    <mergeCell ref="Y1:AA1"/>
    <mergeCell ref="AC1:AE1"/>
    <mergeCell ref="AG1:AI1"/>
    <mergeCell ref="AK1:AM1"/>
  </mergeCells>
  <pageMargins left="0.7" right="0.7" top="0.78740157499999996" bottom="0.78740157499999996" header="0.3" footer="0.3"/>
  <pageSetup paperSize="9" orientation="portrait" r:id="rId1"/>
  <headerFooter>
    <oddFooter>&amp;R_x000D_&amp;1#&amp;"Aptos"&amp;22&amp;KFF8939 RESTRICTED</oddFooter>
  </headerFooter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B24C3-FB12-4330-B815-2391FD9BB174}">
  <sheetPr codeName="Tabelle8"/>
  <dimension ref="A1:BC68"/>
  <sheetViews>
    <sheetView topLeftCell="AL1" workbookViewId="0">
      <selection activeCell="Y2" sqref="Y2:BC68"/>
    </sheetView>
  </sheetViews>
  <sheetFormatPr defaultColWidth="10.81640625" defaultRowHeight="14.5" x14ac:dyDescent="0.35"/>
  <sheetData>
    <row r="1" spans="1:55" x14ac:dyDescent="0.35">
      <c r="A1" s="97" t="s">
        <v>190</v>
      </c>
      <c r="B1" s="97"/>
      <c r="C1" s="97"/>
      <c r="E1" s="97" t="s">
        <v>190</v>
      </c>
      <c r="F1" s="97"/>
      <c r="G1" s="97"/>
      <c r="I1" s="97" t="s">
        <v>191</v>
      </c>
      <c r="J1" s="97"/>
      <c r="K1" s="97"/>
      <c r="M1" s="97" t="s">
        <v>191</v>
      </c>
      <c r="N1" s="97"/>
      <c r="O1" s="97"/>
      <c r="Q1" s="97" t="s">
        <v>192</v>
      </c>
      <c r="R1" s="97"/>
      <c r="S1" s="97"/>
      <c r="U1" s="97" t="s">
        <v>192</v>
      </c>
      <c r="V1" s="97"/>
      <c r="W1" s="97"/>
      <c r="Y1" s="97" t="s">
        <v>193</v>
      </c>
      <c r="Z1" s="97"/>
      <c r="AA1" s="97"/>
      <c r="AC1" s="97" t="s">
        <v>193</v>
      </c>
      <c r="AD1" s="97"/>
      <c r="AE1" s="97"/>
      <c r="AG1" s="97" t="s">
        <v>194</v>
      </c>
      <c r="AH1" s="97"/>
      <c r="AI1" s="97"/>
      <c r="AK1" s="97" t="s">
        <v>194</v>
      </c>
      <c r="AL1" s="97"/>
      <c r="AM1" s="97"/>
      <c r="AO1" s="97" t="s">
        <v>195</v>
      </c>
      <c r="AP1" s="97"/>
      <c r="AQ1" s="97"/>
      <c r="AS1" s="97" t="s">
        <v>195</v>
      </c>
      <c r="AT1" s="97"/>
      <c r="AU1" s="97"/>
      <c r="AW1" s="97" t="s">
        <v>196</v>
      </c>
      <c r="AX1" s="97"/>
      <c r="AY1" s="97"/>
      <c r="BA1" s="97" t="s">
        <v>196</v>
      </c>
      <c r="BB1" s="97"/>
      <c r="BC1" s="97"/>
    </row>
    <row r="2" spans="1:55" x14ac:dyDescent="0.35">
      <c r="A2" s="35" t="s">
        <v>197</v>
      </c>
      <c r="B2" s="36" t="s">
        <v>34</v>
      </c>
      <c r="C2" s="37">
        <v>-9.4795176039604065</v>
      </c>
      <c r="E2" s="38" t="s">
        <v>198</v>
      </c>
      <c r="F2" s="36" t="s">
        <v>34</v>
      </c>
      <c r="G2" s="37">
        <v>-5.7801589128460682</v>
      </c>
      <c r="I2" s="35" t="s">
        <v>197</v>
      </c>
      <c r="J2" s="36" t="s">
        <v>34</v>
      </c>
      <c r="K2" s="37">
        <v>-2.2883385346534677</v>
      </c>
      <c r="M2" s="38" t="s">
        <v>198</v>
      </c>
      <c r="N2" s="36" t="s">
        <v>34</v>
      </c>
      <c r="O2" s="37">
        <v>-1.4840911743709413</v>
      </c>
      <c r="Q2" s="35" t="s">
        <v>197</v>
      </c>
      <c r="R2" s="36" t="s">
        <v>34</v>
      </c>
      <c r="S2" s="37">
        <v>-2.5823053762376329</v>
      </c>
      <c r="U2" s="38" t="s">
        <v>198</v>
      </c>
      <c r="V2" s="36" t="s">
        <v>34</v>
      </c>
      <c r="W2" s="37">
        <v>-1.5893221386769332</v>
      </c>
      <c r="Y2" s="35" t="s">
        <v>197</v>
      </c>
      <c r="Z2" s="36" t="s">
        <v>34</v>
      </c>
      <c r="AA2" s="37">
        <v>-1.6971601287128539</v>
      </c>
      <c r="AC2" s="38" t="s">
        <v>198</v>
      </c>
      <c r="AD2" s="36" t="s">
        <v>34</v>
      </c>
      <c r="AE2" s="37">
        <v>-0.9003714871808256</v>
      </c>
      <c r="AG2" s="35" t="s">
        <v>197</v>
      </c>
      <c r="AH2" s="36" t="s">
        <v>34</v>
      </c>
      <c r="AI2" s="37">
        <v>-2.9870748613861071</v>
      </c>
      <c r="AK2" s="38" t="s">
        <v>198</v>
      </c>
      <c r="AL2" s="36" t="s">
        <v>34</v>
      </c>
      <c r="AM2" s="37">
        <v>-1.8775334622018087</v>
      </c>
      <c r="AO2" s="35" t="s">
        <v>197</v>
      </c>
      <c r="AP2" s="36" t="s">
        <v>34</v>
      </c>
      <c r="AQ2" s="37">
        <v>-6.9561664946602315</v>
      </c>
      <c r="AS2" s="38" t="s">
        <v>198</v>
      </c>
      <c r="AT2" s="36" t="s">
        <v>34</v>
      </c>
      <c r="AU2" s="37">
        <v>-4.1211096240880591</v>
      </c>
      <c r="AW2" s="35" t="s">
        <v>197</v>
      </c>
      <c r="AX2" s="36" t="s">
        <v>34</v>
      </c>
      <c r="AY2" s="37">
        <v>-4.684234990098961</v>
      </c>
      <c r="BA2" s="38" t="s">
        <v>198</v>
      </c>
      <c r="BB2" s="36" t="s">
        <v>34</v>
      </c>
      <c r="BC2" s="37">
        <v>-2.7779049493826342</v>
      </c>
    </row>
    <row r="3" spans="1:55" x14ac:dyDescent="0.35">
      <c r="A3" s="35" t="s">
        <v>197</v>
      </c>
      <c r="B3" s="36" t="s">
        <v>27</v>
      </c>
      <c r="C3" s="37">
        <v>-52.344144366336778</v>
      </c>
      <c r="E3" s="38" t="s">
        <v>198</v>
      </c>
      <c r="F3" s="36" t="s">
        <v>27</v>
      </c>
      <c r="G3" s="37">
        <v>-31.924633698508757</v>
      </c>
      <c r="I3" s="35" t="s">
        <v>197</v>
      </c>
      <c r="J3" s="36" t="s">
        <v>27</v>
      </c>
      <c r="K3" s="37">
        <v>-9.9903670495049397</v>
      </c>
      <c r="M3" s="38" t="s">
        <v>198</v>
      </c>
      <c r="N3" s="36" t="s">
        <v>27</v>
      </c>
      <c r="O3" s="37">
        <v>-4.9575802755627603</v>
      </c>
      <c r="Q3" s="35" t="s">
        <v>197</v>
      </c>
      <c r="R3" s="36" t="s">
        <v>27</v>
      </c>
      <c r="S3" s="37">
        <v>-8.3662170594059724</v>
      </c>
      <c r="U3" s="38" t="s">
        <v>198</v>
      </c>
      <c r="V3" s="36" t="s">
        <v>27</v>
      </c>
      <c r="W3" s="37">
        <v>-4.5384567797517059</v>
      </c>
      <c r="Y3" s="35" t="s">
        <v>197</v>
      </c>
      <c r="Z3" s="36" t="s">
        <v>27</v>
      </c>
      <c r="AA3" s="37">
        <v>-14.669478128713038</v>
      </c>
      <c r="AC3" s="38" t="s">
        <v>198</v>
      </c>
      <c r="AD3" s="36" t="s">
        <v>27</v>
      </c>
      <c r="AE3" s="37">
        <v>-8.3951354859909468</v>
      </c>
      <c r="AG3" s="35" t="s">
        <v>197</v>
      </c>
      <c r="AH3" s="36" t="s">
        <v>27</v>
      </c>
      <c r="AI3" s="37">
        <v>-21.10895088118842</v>
      </c>
      <c r="AK3" s="38" t="s">
        <v>198</v>
      </c>
      <c r="AL3" s="36" t="s">
        <v>27</v>
      </c>
      <c r="AM3" s="37">
        <v>-12.933437013817521</v>
      </c>
      <c r="AO3" s="35" t="s">
        <v>197</v>
      </c>
      <c r="AP3" s="36" t="s">
        <v>27</v>
      </c>
      <c r="AQ3" s="37">
        <v>-40.975853913266306</v>
      </c>
      <c r="AS3" s="38" t="s">
        <v>198</v>
      </c>
      <c r="AT3" s="36" t="s">
        <v>27</v>
      </c>
      <c r="AU3" s="37">
        <v>-22.863597137908553</v>
      </c>
      <c r="AW3" s="35" t="s">
        <v>197</v>
      </c>
      <c r="AX3" s="36" t="s">
        <v>27</v>
      </c>
      <c r="AY3" s="37">
        <v>-35.778429009901458</v>
      </c>
      <c r="BA3" s="38" t="s">
        <v>198</v>
      </c>
      <c r="BB3" s="36" t="s">
        <v>27</v>
      </c>
      <c r="BC3" s="37">
        <v>-21.328572499808466</v>
      </c>
    </row>
    <row r="4" spans="1:55" x14ac:dyDescent="0.35">
      <c r="A4" s="35" t="s">
        <v>197</v>
      </c>
      <c r="B4" s="36" t="s">
        <v>30</v>
      </c>
      <c r="C4" s="37">
        <v>-16.719187198019839</v>
      </c>
      <c r="E4" s="38" t="s">
        <v>198</v>
      </c>
      <c r="F4" s="36" t="s">
        <v>30</v>
      </c>
      <c r="G4" s="37">
        <v>-9.6691650628713415</v>
      </c>
      <c r="I4" s="35" t="s">
        <v>197</v>
      </c>
      <c r="J4" s="36" t="s">
        <v>30</v>
      </c>
      <c r="K4" s="37">
        <v>-6.188820039603991</v>
      </c>
      <c r="M4" s="38" t="s">
        <v>198</v>
      </c>
      <c r="N4" s="36" t="s">
        <v>30</v>
      </c>
      <c r="O4" s="37">
        <v>-3.9646712944401412</v>
      </c>
      <c r="Q4" s="35" t="s">
        <v>197</v>
      </c>
      <c r="R4" s="36" t="s">
        <v>30</v>
      </c>
      <c r="S4" s="37">
        <v>-5.3717517128712782</v>
      </c>
      <c r="U4" s="38" t="s">
        <v>198</v>
      </c>
      <c r="V4" s="36" t="s">
        <v>30</v>
      </c>
      <c r="W4" s="37">
        <v>-3.4306724069866443</v>
      </c>
      <c r="Y4" s="35" t="s">
        <v>197</v>
      </c>
      <c r="Z4" s="36" t="s">
        <v>30</v>
      </c>
      <c r="AA4" s="37">
        <v>-2.4765369306931024</v>
      </c>
      <c r="AC4" s="38" t="s">
        <v>198</v>
      </c>
      <c r="AD4" s="36" t="s">
        <v>30</v>
      </c>
      <c r="AE4" s="37">
        <v>-1.2577547554899096</v>
      </c>
      <c r="AG4" s="35" t="s">
        <v>197</v>
      </c>
      <c r="AH4" s="36" t="s">
        <v>30</v>
      </c>
      <c r="AI4" s="37">
        <v>-2.6008912376237934</v>
      </c>
      <c r="AK4" s="38" t="s">
        <v>198</v>
      </c>
      <c r="AL4" s="36" t="s">
        <v>30</v>
      </c>
      <c r="AM4" s="37">
        <v>-1.2914912692649758</v>
      </c>
      <c r="AO4" s="35" t="s">
        <v>197</v>
      </c>
      <c r="AP4" s="36" t="s">
        <v>30</v>
      </c>
      <c r="AQ4" s="37">
        <v>-9.9263193799429246</v>
      </c>
      <c r="AS4" s="38" t="s">
        <v>198</v>
      </c>
      <c r="AT4" s="36" t="s">
        <v>30</v>
      </c>
      <c r="AU4" s="37">
        <v>-5.5984743022071939</v>
      </c>
      <c r="AW4" s="35" t="s">
        <v>197</v>
      </c>
      <c r="AX4" s="36" t="s">
        <v>30</v>
      </c>
      <c r="AY4" s="37">
        <v>-5.0774281683168958</v>
      </c>
      <c r="BA4" s="38" t="s">
        <v>198</v>
      </c>
      <c r="BB4" s="36" t="s">
        <v>30</v>
      </c>
      <c r="BC4" s="37">
        <v>-2.5492460247548854</v>
      </c>
    </row>
    <row r="5" spans="1:55" x14ac:dyDescent="0.35">
      <c r="A5" s="35" t="s">
        <v>197</v>
      </c>
      <c r="B5" s="36" t="s">
        <v>28</v>
      </c>
      <c r="C5" s="37">
        <v>-38.32949249504945</v>
      </c>
      <c r="E5" s="38" t="s">
        <v>198</v>
      </c>
      <c r="F5" s="36" t="s">
        <v>28</v>
      </c>
      <c r="G5" s="37">
        <v>-24.332121882643662</v>
      </c>
      <c r="I5" s="35" t="s">
        <v>197</v>
      </c>
      <c r="J5" s="36" t="s">
        <v>28</v>
      </c>
      <c r="K5" s="37">
        <v>-9.5368032277227641</v>
      </c>
      <c r="M5" s="38" t="s">
        <v>198</v>
      </c>
      <c r="N5" s="36" t="s">
        <v>28</v>
      </c>
      <c r="O5" s="37">
        <v>-6.3461900846047072</v>
      </c>
      <c r="Q5" s="35" t="s">
        <v>197</v>
      </c>
      <c r="R5" s="36" t="s">
        <v>28</v>
      </c>
      <c r="S5" s="37">
        <v>-9.7119354455445404</v>
      </c>
      <c r="U5" s="38" t="s">
        <v>198</v>
      </c>
      <c r="V5" s="36" t="s">
        <v>28</v>
      </c>
      <c r="W5" s="37">
        <v>-6.1701580518668795</v>
      </c>
      <c r="Y5" s="35" t="s">
        <v>197</v>
      </c>
      <c r="Z5" s="36" t="s">
        <v>28</v>
      </c>
      <c r="AA5" s="37">
        <v>-8.3464047920792552</v>
      </c>
      <c r="AC5" s="38" t="s">
        <v>198</v>
      </c>
      <c r="AD5" s="36" t="s">
        <v>28</v>
      </c>
      <c r="AE5" s="37">
        <v>-4.7497340962688934</v>
      </c>
      <c r="AG5" s="35" t="s">
        <v>197</v>
      </c>
      <c r="AH5" s="36" t="s">
        <v>28</v>
      </c>
      <c r="AI5" s="37">
        <v>-8.8573352079207694</v>
      </c>
      <c r="AK5" s="38" t="s">
        <v>198</v>
      </c>
      <c r="AL5" s="36" t="s">
        <v>28</v>
      </c>
      <c r="AM5" s="37">
        <v>-5.2459681840949184</v>
      </c>
      <c r="AO5" s="35" t="s">
        <v>197</v>
      </c>
      <c r="AP5" s="36" t="s">
        <v>28</v>
      </c>
      <c r="AQ5" s="37">
        <v>-25.869980492207588</v>
      </c>
      <c r="AS5" s="38" t="s">
        <v>198</v>
      </c>
      <c r="AT5" s="36" t="s">
        <v>28</v>
      </c>
      <c r="AU5" s="37">
        <v>-15.50469935478878</v>
      </c>
      <c r="AW5" s="35" t="s">
        <v>197</v>
      </c>
      <c r="AX5" s="36" t="s">
        <v>28</v>
      </c>
      <c r="AY5" s="37">
        <v>-17.203740000000025</v>
      </c>
      <c r="BA5" s="38" t="s">
        <v>198</v>
      </c>
      <c r="BB5" s="36" t="s">
        <v>28</v>
      </c>
      <c r="BC5" s="37">
        <v>-9.9957022803638118</v>
      </c>
    </row>
    <row r="6" spans="1:55" x14ac:dyDescent="0.35">
      <c r="A6" s="35" t="s">
        <v>197</v>
      </c>
      <c r="B6" s="36" t="s">
        <v>32</v>
      </c>
      <c r="C6" s="37">
        <v>-9.9828629108910967</v>
      </c>
      <c r="E6" s="38" t="s">
        <v>198</v>
      </c>
      <c r="F6" s="36" t="s">
        <v>32</v>
      </c>
      <c r="G6" s="37">
        <v>-5.7520215310909606</v>
      </c>
      <c r="I6" s="35" t="s">
        <v>197</v>
      </c>
      <c r="J6" s="36" t="s">
        <v>32</v>
      </c>
      <c r="K6" s="37">
        <v>-2.8183779207920754</v>
      </c>
      <c r="M6" s="38" t="s">
        <v>198</v>
      </c>
      <c r="N6" s="36" t="s">
        <v>32</v>
      </c>
      <c r="O6" s="37">
        <v>-1.7461256696833645</v>
      </c>
      <c r="Q6" s="35" t="s">
        <v>197</v>
      </c>
      <c r="R6" s="36" t="s">
        <v>32</v>
      </c>
      <c r="S6" s="37">
        <v>-2.5811294158415894</v>
      </c>
      <c r="U6" s="38" t="s">
        <v>198</v>
      </c>
      <c r="V6" s="36" t="s">
        <v>32</v>
      </c>
      <c r="W6" s="37">
        <v>-1.5030986986734944</v>
      </c>
      <c r="Y6" s="35" t="s">
        <v>197</v>
      </c>
      <c r="Z6" s="36" t="s">
        <v>32</v>
      </c>
      <c r="AA6" s="37">
        <v>-2.2687458613861384</v>
      </c>
      <c r="AC6" s="38" t="s">
        <v>198</v>
      </c>
      <c r="AD6" s="36" t="s">
        <v>32</v>
      </c>
      <c r="AE6" s="37">
        <v>-0.9852202959284948</v>
      </c>
      <c r="AG6" s="35" t="s">
        <v>197</v>
      </c>
      <c r="AH6" s="36" t="s">
        <v>32</v>
      </c>
      <c r="AI6" s="37">
        <v>-2.1623716732673297</v>
      </c>
      <c r="AK6" s="38" t="s">
        <v>198</v>
      </c>
      <c r="AL6" s="36" t="s">
        <v>32</v>
      </c>
      <c r="AM6" s="37">
        <v>-0.99460464123543035</v>
      </c>
      <c r="AO6" s="35" t="s">
        <v>197</v>
      </c>
      <c r="AP6" s="36" t="s">
        <v>32</v>
      </c>
      <c r="AQ6" s="37">
        <v>-6.8529074716997389</v>
      </c>
      <c r="AS6" s="38" t="s">
        <v>198</v>
      </c>
      <c r="AT6" s="36" t="s">
        <v>32</v>
      </c>
      <c r="AU6" s="37">
        <v>-3.0068296818775715</v>
      </c>
      <c r="AW6" s="35" t="s">
        <v>197</v>
      </c>
      <c r="AX6" s="36" t="s">
        <v>32</v>
      </c>
      <c r="AY6" s="37">
        <v>-4.4311175346534686</v>
      </c>
      <c r="BA6" s="38" t="s">
        <v>198</v>
      </c>
      <c r="BB6" s="36" t="s">
        <v>32</v>
      </c>
      <c r="BC6" s="37">
        <v>-1.9798249371639252</v>
      </c>
    </row>
    <row r="7" spans="1:55" x14ac:dyDescent="0.35">
      <c r="A7" s="35" t="s">
        <v>197</v>
      </c>
      <c r="B7" s="36" t="s">
        <v>29</v>
      </c>
      <c r="C7" s="37">
        <v>-17.874561079207975</v>
      </c>
      <c r="E7" s="38" t="s">
        <v>198</v>
      </c>
      <c r="F7" s="36" t="s">
        <v>29</v>
      </c>
      <c r="G7" s="37">
        <v>-10.405979177675336</v>
      </c>
      <c r="I7" s="35" t="s">
        <v>197</v>
      </c>
      <c r="J7" s="36" t="s">
        <v>29</v>
      </c>
      <c r="K7" s="37">
        <v>-4.1032660396039748</v>
      </c>
      <c r="M7" s="38" t="s">
        <v>198</v>
      </c>
      <c r="N7" s="36" t="s">
        <v>29</v>
      </c>
      <c r="O7" s="37">
        <v>-2.1483113182151174</v>
      </c>
      <c r="Q7" s="35" t="s">
        <v>197</v>
      </c>
      <c r="R7" s="36" t="s">
        <v>29</v>
      </c>
      <c r="S7" s="37">
        <v>-4.6305328712871292</v>
      </c>
      <c r="U7" s="38" t="s">
        <v>198</v>
      </c>
      <c r="V7" s="36" t="s">
        <v>29</v>
      </c>
      <c r="W7" s="37">
        <v>-2.7513160020140974</v>
      </c>
      <c r="Y7" s="35" t="s">
        <v>197</v>
      </c>
      <c r="Z7" s="36" t="s">
        <v>29</v>
      </c>
      <c r="AA7" s="37">
        <v>-4.0632905247524498</v>
      </c>
      <c r="AC7" s="38" t="s">
        <v>198</v>
      </c>
      <c r="AD7" s="36" t="s">
        <v>29</v>
      </c>
      <c r="AE7" s="37">
        <v>-2.1389955033696499</v>
      </c>
      <c r="AG7" s="35" t="s">
        <v>197</v>
      </c>
      <c r="AH7" s="36" t="s">
        <v>29</v>
      </c>
      <c r="AI7" s="37">
        <v>-4.8886718415841059</v>
      </c>
      <c r="AK7" s="38" t="s">
        <v>198</v>
      </c>
      <c r="AL7" s="36" t="s">
        <v>29</v>
      </c>
      <c r="AM7" s="37">
        <v>-2.98297894256361</v>
      </c>
      <c r="AO7" s="35" t="s">
        <v>197</v>
      </c>
      <c r="AP7" s="36" t="s">
        <v>29</v>
      </c>
      <c r="AQ7" s="37">
        <v>-13.099886728447375</v>
      </c>
      <c r="AS7" s="38" t="s">
        <v>198</v>
      </c>
      <c r="AT7" s="36" t="s">
        <v>29</v>
      </c>
      <c r="AU7" s="37">
        <v>-7.1584081240521922</v>
      </c>
      <c r="AW7" s="35" t="s">
        <v>197</v>
      </c>
      <c r="AX7" s="36" t="s">
        <v>29</v>
      </c>
      <c r="AY7" s="37">
        <v>-8.9519623663365557</v>
      </c>
      <c r="BA7" s="38" t="s">
        <v>198</v>
      </c>
      <c r="BB7" s="36" t="s">
        <v>29</v>
      </c>
      <c r="BC7" s="37">
        <v>-5.1219744459332599</v>
      </c>
    </row>
    <row r="8" spans="1:55" x14ac:dyDescent="0.35">
      <c r="A8" s="35" t="s">
        <v>197</v>
      </c>
      <c r="B8" s="36" t="s">
        <v>31</v>
      </c>
      <c r="C8" s="37">
        <v>-11.398844712871194</v>
      </c>
      <c r="E8" s="38" t="s">
        <v>198</v>
      </c>
      <c r="F8" s="36" t="s">
        <v>31</v>
      </c>
      <c r="G8" s="37">
        <v>-5.452367946281238</v>
      </c>
      <c r="I8" s="35" t="s">
        <v>197</v>
      </c>
      <c r="J8" s="36" t="s">
        <v>31</v>
      </c>
      <c r="K8" s="37">
        <v>-3.0420285445544302</v>
      </c>
      <c r="M8" s="38" t="s">
        <v>198</v>
      </c>
      <c r="N8" s="36" t="s">
        <v>31</v>
      </c>
      <c r="O8" s="37">
        <v>-1.448123039472567</v>
      </c>
      <c r="Q8" s="35" t="s">
        <v>197</v>
      </c>
      <c r="R8" s="36" t="s">
        <v>31</v>
      </c>
      <c r="S8" s="37">
        <v>-2.9213093465346276</v>
      </c>
      <c r="U8" s="38" t="s">
        <v>198</v>
      </c>
      <c r="V8" s="36" t="s">
        <v>31</v>
      </c>
      <c r="W8" s="37">
        <v>-1.2995097380132272</v>
      </c>
      <c r="Y8" s="35" t="s">
        <v>197</v>
      </c>
      <c r="Z8" s="36" t="s">
        <v>31</v>
      </c>
      <c r="AA8" s="37">
        <v>-2.4880770792079012</v>
      </c>
      <c r="AC8" s="38" t="s">
        <v>198</v>
      </c>
      <c r="AD8" s="36" t="s">
        <v>31</v>
      </c>
      <c r="AE8" s="37">
        <v>-1.2619580514506139</v>
      </c>
      <c r="AG8" s="35" t="s">
        <v>197</v>
      </c>
      <c r="AH8" s="36" t="s">
        <v>31</v>
      </c>
      <c r="AI8" s="37">
        <v>-4.0434687722771869</v>
      </c>
      <c r="AK8" s="38" t="s">
        <v>198</v>
      </c>
      <c r="AL8" s="36" t="s">
        <v>31</v>
      </c>
      <c r="AM8" s="37">
        <v>-2.278435632508546</v>
      </c>
      <c r="AO8" s="35" t="s">
        <v>197</v>
      </c>
      <c r="AP8" s="36" t="s">
        <v>31</v>
      </c>
      <c r="AQ8" s="37">
        <v>-9.858641070243527</v>
      </c>
      <c r="AS8" s="38" t="s">
        <v>198</v>
      </c>
      <c r="AT8" s="36" t="s">
        <v>31</v>
      </c>
      <c r="AU8" s="37">
        <v>-5.1481658491285467</v>
      </c>
      <c r="AW8" s="35" t="s">
        <v>197</v>
      </c>
      <c r="AX8" s="36" t="s">
        <v>31</v>
      </c>
      <c r="AY8" s="37">
        <v>-6.5315458514850881</v>
      </c>
      <c r="BA8" s="38" t="s">
        <v>198</v>
      </c>
      <c r="BB8" s="36" t="s">
        <v>31</v>
      </c>
      <c r="BC8" s="37">
        <v>-3.5403936839591599</v>
      </c>
    </row>
    <row r="9" spans="1:55" x14ac:dyDescent="0.35">
      <c r="A9" s="35" t="s">
        <v>197</v>
      </c>
      <c r="B9" s="36" t="s">
        <v>33</v>
      </c>
      <c r="C9" s="37">
        <v>-10.965406831683291</v>
      </c>
      <c r="E9" s="38" t="s">
        <v>198</v>
      </c>
      <c r="F9" s="36" t="s">
        <v>33</v>
      </c>
      <c r="G9" s="37">
        <v>-8.513747811881279</v>
      </c>
      <c r="I9" s="35" t="s">
        <v>197</v>
      </c>
      <c r="J9" s="36" t="s">
        <v>33</v>
      </c>
      <c r="K9" s="37">
        <v>-3.8129537425742939</v>
      </c>
      <c r="M9" s="38" t="s">
        <v>198</v>
      </c>
      <c r="N9" s="36" t="s">
        <v>33</v>
      </c>
      <c r="O9" s="37">
        <v>-3.0383143069307201</v>
      </c>
      <c r="Q9" s="35" t="s">
        <v>197</v>
      </c>
      <c r="R9" s="36" t="s">
        <v>33</v>
      </c>
      <c r="S9" s="37">
        <v>-2.907695089108941</v>
      </c>
      <c r="U9" s="38" t="s">
        <v>198</v>
      </c>
      <c r="V9" s="36" t="s">
        <v>33</v>
      </c>
      <c r="W9" s="37">
        <v>-2.2521892970297253</v>
      </c>
      <c r="Y9" s="35" t="s">
        <v>197</v>
      </c>
      <c r="Z9" s="36" t="s">
        <v>33</v>
      </c>
      <c r="AA9" s="37">
        <v>-1.7171874356435639</v>
      </c>
      <c r="AC9" s="38" t="s">
        <v>198</v>
      </c>
      <c r="AD9" s="36" t="s">
        <v>33</v>
      </c>
      <c r="AE9" s="37">
        <v>-1.3102438415841582</v>
      </c>
      <c r="AG9" s="35" t="s">
        <v>197</v>
      </c>
      <c r="AH9" s="36" t="s">
        <v>33</v>
      </c>
      <c r="AI9" s="37">
        <v>-2.2030665049505016</v>
      </c>
      <c r="AK9" s="38" t="s">
        <v>198</v>
      </c>
      <c r="AL9" s="36" t="s">
        <v>33</v>
      </c>
      <c r="AM9" s="37">
        <v>-1.6283511089108962</v>
      </c>
      <c r="AO9" s="35" t="s">
        <v>197</v>
      </c>
      <c r="AP9" s="36" t="s">
        <v>33</v>
      </c>
      <c r="AQ9" s="37">
        <v>-6.3313222976835801</v>
      </c>
      <c r="AS9" s="38" t="s">
        <v>198</v>
      </c>
      <c r="AT9" s="36" t="s">
        <v>33</v>
      </c>
      <c r="AU9" s="37">
        <v>-4.8211239183492456</v>
      </c>
      <c r="AW9" s="35" t="s">
        <v>197</v>
      </c>
      <c r="AX9" s="36" t="s">
        <v>33</v>
      </c>
      <c r="AY9" s="37">
        <v>-3.9202539405940655</v>
      </c>
      <c r="BA9" s="38" t="s">
        <v>198</v>
      </c>
      <c r="BB9" s="36" t="s">
        <v>33</v>
      </c>
      <c r="BC9" s="37">
        <v>-2.9385949504950544</v>
      </c>
    </row>
    <row r="10" spans="1:55" x14ac:dyDescent="0.35">
      <c r="A10" s="35" t="s">
        <v>197</v>
      </c>
      <c r="B10" s="36" t="s">
        <v>65</v>
      </c>
      <c r="C10" s="37">
        <v>-4.3910099801980236</v>
      </c>
      <c r="E10" s="38" t="s">
        <v>198</v>
      </c>
      <c r="F10" s="36" t="s">
        <v>65</v>
      </c>
      <c r="G10" s="37">
        <v>-3.1127266166427869</v>
      </c>
      <c r="I10" s="35" t="s">
        <v>197</v>
      </c>
      <c r="J10" s="36" t="s">
        <v>65</v>
      </c>
      <c r="K10" s="37">
        <v>-1.7938900297029718</v>
      </c>
      <c r="M10" s="38" t="s">
        <v>198</v>
      </c>
      <c r="N10" s="36" t="s">
        <v>65</v>
      </c>
      <c r="O10" s="37">
        <v>-1.294501725358614</v>
      </c>
      <c r="Q10" s="35" t="s">
        <v>197</v>
      </c>
      <c r="R10" s="36" t="s">
        <v>65</v>
      </c>
      <c r="S10" s="37">
        <v>-1.0010083267326761</v>
      </c>
      <c r="U10" s="38" t="s">
        <v>198</v>
      </c>
      <c r="V10" s="36" t="s">
        <v>65</v>
      </c>
      <c r="W10" s="37">
        <v>-0.70347048791889333</v>
      </c>
      <c r="Y10" s="35" t="s">
        <v>197</v>
      </c>
      <c r="Z10" s="36" t="s">
        <v>65</v>
      </c>
      <c r="AA10" s="37">
        <v>-1.0062834752475371</v>
      </c>
      <c r="AC10" s="38" t="s">
        <v>198</v>
      </c>
      <c r="AD10" s="36" t="s">
        <v>65</v>
      </c>
      <c r="AE10" s="37">
        <v>-0.73431909632239634</v>
      </c>
      <c r="AG10" s="35" t="s">
        <v>197</v>
      </c>
      <c r="AH10" s="36" t="s">
        <v>65</v>
      </c>
      <c r="AI10" s="37">
        <v>-0.88604841584159622</v>
      </c>
      <c r="AK10" s="38" t="s">
        <v>198</v>
      </c>
      <c r="AL10" s="36" t="s">
        <v>65</v>
      </c>
      <c r="AM10" s="37">
        <v>-0.55984111723646257</v>
      </c>
      <c r="AO10" s="35" t="s">
        <v>197</v>
      </c>
      <c r="AP10" s="36" t="s">
        <v>65</v>
      </c>
      <c r="AQ10" s="37">
        <v>-2.9763739819914052</v>
      </c>
      <c r="AS10" s="38" t="s">
        <v>198</v>
      </c>
      <c r="AT10" s="36" t="s">
        <v>65</v>
      </c>
      <c r="AU10" s="37">
        <v>-2.6168839136034769</v>
      </c>
      <c r="AW10" s="35" t="s">
        <v>197</v>
      </c>
      <c r="AX10" s="36" t="s">
        <v>65</v>
      </c>
      <c r="AY10" s="37">
        <v>-1.8923318910891334</v>
      </c>
      <c r="BA10" s="38" t="s">
        <v>198</v>
      </c>
      <c r="BB10" s="36" t="s">
        <v>65</v>
      </c>
      <c r="BC10" s="37">
        <v>-1.2941602135588588</v>
      </c>
    </row>
    <row r="11" spans="1:55" x14ac:dyDescent="0.35">
      <c r="A11" s="35" t="s">
        <v>197</v>
      </c>
      <c r="B11" s="36" t="s">
        <v>26</v>
      </c>
      <c r="C11" s="37">
        <v>-180.23190991089101</v>
      </c>
      <c r="E11" s="38" t="s">
        <v>198</v>
      </c>
      <c r="F11" s="36" t="s">
        <v>26</v>
      </c>
      <c r="G11" s="37">
        <v>-11.403519832602214</v>
      </c>
      <c r="I11" s="35" t="s">
        <v>197</v>
      </c>
      <c r="J11" s="36" t="s">
        <v>26</v>
      </c>
      <c r="K11" s="37">
        <v>-62.190881366336555</v>
      </c>
      <c r="M11" s="38" t="s">
        <v>198</v>
      </c>
      <c r="N11" s="36" t="s">
        <v>26</v>
      </c>
      <c r="O11" s="37">
        <v>-14.933141350716198</v>
      </c>
      <c r="Q11" s="35" t="s">
        <v>197</v>
      </c>
      <c r="R11" s="36" t="s">
        <v>26</v>
      </c>
      <c r="S11" s="37">
        <v>-46.373336752475211</v>
      </c>
      <c r="U11" s="38" t="s">
        <v>198</v>
      </c>
      <c r="V11" s="36" t="s">
        <v>26</v>
      </c>
      <c r="W11" s="37">
        <v>-1.8098699537990552</v>
      </c>
      <c r="Y11" s="35" t="s">
        <v>197</v>
      </c>
      <c r="Z11" s="36" t="s">
        <v>26</v>
      </c>
      <c r="AA11" s="37">
        <v>-27.488060118812143</v>
      </c>
      <c r="AC11" s="38" t="s">
        <v>198</v>
      </c>
      <c r="AD11" s="36" t="s">
        <v>26</v>
      </c>
      <c r="AE11" s="37">
        <v>8.9980375756805682</v>
      </c>
      <c r="AG11" s="35" t="s">
        <v>197</v>
      </c>
      <c r="AH11" s="36" t="s">
        <v>26</v>
      </c>
      <c r="AI11" s="37">
        <v>-35.61295680198063</v>
      </c>
      <c r="AK11" s="38" t="s">
        <v>198</v>
      </c>
      <c r="AL11" s="36" t="s">
        <v>26</v>
      </c>
      <c r="AM11" s="37">
        <v>1.8330588448704408</v>
      </c>
      <c r="AO11" s="35" t="s">
        <v>197</v>
      </c>
      <c r="AP11" s="36" t="s">
        <v>26</v>
      </c>
      <c r="AQ11" s="37">
        <v>-99.210255429032912</v>
      </c>
      <c r="AS11" s="38" t="s">
        <v>198</v>
      </c>
      <c r="AT11" s="36" t="s">
        <v>26</v>
      </c>
      <c r="AU11" s="37">
        <v>11.759583107157143</v>
      </c>
      <c r="AW11" s="35" t="s">
        <v>197</v>
      </c>
      <c r="AX11" s="36" t="s">
        <v>26</v>
      </c>
      <c r="AY11" s="37">
        <v>-63.101016920792773</v>
      </c>
      <c r="BA11" s="38" t="s">
        <v>198</v>
      </c>
      <c r="BB11" s="36" t="s">
        <v>26</v>
      </c>
      <c r="BC11" s="37">
        <v>10.83109642055101</v>
      </c>
    </row>
    <row r="12" spans="1:55" x14ac:dyDescent="0.35">
      <c r="A12" s="35" t="s">
        <v>197</v>
      </c>
      <c r="B12" s="36" t="s">
        <v>85</v>
      </c>
      <c r="C12" s="37">
        <v>-2.0160692871287109</v>
      </c>
      <c r="E12" s="38" t="s">
        <v>198</v>
      </c>
      <c r="F12" s="36" t="s">
        <v>85</v>
      </c>
      <c r="G12" s="37">
        <v>-1.3231248118811851</v>
      </c>
      <c r="I12" s="35" t="s">
        <v>197</v>
      </c>
      <c r="J12" s="36" t="s">
        <v>85</v>
      </c>
      <c r="K12" s="37">
        <v>-0.42192996039603942</v>
      </c>
      <c r="M12" s="38" t="s">
        <v>198</v>
      </c>
      <c r="N12" s="36" t="s">
        <v>85</v>
      </c>
      <c r="O12" s="37">
        <v>-0.23772611881188074</v>
      </c>
      <c r="Q12" s="35" t="s">
        <v>197</v>
      </c>
      <c r="R12" s="36" t="s">
        <v>85</v>
      </c>
      <c r="S12" s="37">
        <v>-0.47486508910891079</v>
      </c>
      <c r="U12" s="38" t="s">
        <v>198</v>
      </c>
      <c r="V12" s="36" t="s">
        <v>85</v>
      </c>
      <c r="W12" s="37">
        <v>-0.30407693069306907</v>
      </c>
      <c r="Y12" s="35" t="s">
        <v>197</v>
      </c>
      <c r="Z12" s="36" t="s">
        <v>85</v>
      </c>
      <c r="AA12" s="37">
        <v>-0.41037117821782143</v>
      </c>
      <c r="AC12" s="38" t="s">
        <v>198</v>
      </c>
      <c r="AD12" s="36" t="s">
        <v>85</v>
      </c>
      <c r="AE12" s="37">
        <v>-0.27281468316831592</v>
      </c>
      <c r="AG12" s="35" t="s">
        <v>197</v>
      </c>
      <c r="AH12" s="36" t="s">
        <v>85</v>
      </c>
      <c r="AI12" s="37">
        <v>-0.57991469306930821</v>
      </c>
      <c r="AK12" s="38" t="s">
        <v>198</v>
      </c>
      <c r="AL12" s="36" t="s">
        <v>85</v>
      </c>
      <c r="AM12" s="37">
        <v>-0.44367141584158559</v>
      </c>
      <c r="AO12" s="35" t="s">
        <v>197</v>
      </c>
      <c r="AP12" s="36" t="s">
        <v>85</v>
      </c>
      <c r="AQ12" s="37">
        <v>-1.3772020703571761</v>
      </c>
      <c r="AS12" s="38" t="s">
        <v>198</v>
      </c>
      <c r="AT12" s="36" t="s">
        <v>85</v>
      </c>
      <c r="AU12" s="37">
        <v>-0.97474452185935956</v>
      </c>
      <c r="AW12" s="35" t="s">
        <v>197</v>
      </c>
      <c r="AX12" s="36" t="s">
        <v>85</v>
      </c>
      <c r="AY12" s="37">
        <v>-0.99028587128712964</v>
      </c>
      <c r="BA12" s="38" t="s">
        <v>198</v>
      </c>
      <c r="BB12" s="36" t="s">
        <v>85</v>
      </c>
      <c r="BC12" s="37">
        <v>-0.71648609900990157</v>
      </c>
    </row>
    <row r="13" spans="1:55" x14ac:dyDescent="0.35">
      <c r="A13" s="35" t="s">
        <v>197</v>
      </c>
      <c r="B13" s="36" t="s">
        <v>84</v>
      </c>
      <c r="C13" s="37">
        <v>-4.380312831683165</v>
      </c>
      <c r="E13" s="38" t="s">
        <v>198</v>
      </c>
      <c r="F13" s="36" t="s">
        <v>84</v>
      </c>
      <c r="G13" s="37">
        <v>-2.4325831189516736</v>
      </c>
      <c r="I13" s="35" t="s">
        <v>197</v>
      </c>
      <c r="J13" s="36" t="s">
        <v>84</v>
      </c>
      <c r="K13" s="37">
        <v>-0.857187425742576</v>
      </c>
      <c r="M13" s="38" t="s">
        <v>198</v>
      </c>
      <c r="N13" s="36" t="s">
        <v>84</v>
      </c>
      <c r="O13" s="37">
        <v>-0.44333612107495546</v>
      </c>
      <c r="Q13" s="35" t="s">
        <v>197</v>
      </c>
      <c r="R13" s="36" t="s">
        <v>84</v>
      </c>
      <c r="S13" s="37">
        <v>-1.2692409108910887</v>
      </c>
      <c r="U13" s="38" t="s">
        <v>198</v>
      </c>
      <c r="V13" s="36" t="s">
        <v>84</v>
      </c>
      <c r="W13" s="37">
        <v>-0.7209540574029778</v>
      </c>
      <c r="Y13" s="35" t="s">
        <v>197</v>
      </c>
      <c r="Z13" s="36" t="s">
        <v>84</v>
      </c>
      <c r="AA13" s="37">
        <v>-1.2402858316831753</v>
      </c>
      <c r="AC13" s="38" t="s">
        <v>198</v>
      </c>
      <c r="AD13" s="36" t="s">
        <v>84</v>
      </c>
      <c r="AE13" s="37">
        <v>-0.64209563025216443</v>
      </c>
      <c r="AG13" s="35" t="s">
        <v>197</v>
      </c>
      <c r="AH13" s="36" t="s">
        <v>84</v>
      </c>
      <c r="AI13" s="37">
        <v>-1.1289438316831755</v>
      </c>
      <c r="AK13" s="38" t="s">
        <v>198</v>
      </c>
      <c r="AL13" s="36" t="s">
        <v>84</v>
      </c>
      <c r="AM13" s="37">
        <v>-0.41779499978877893</v>
      </c>
      <c r="AO13" s="35" t="s">
        <v>197</v>
      </c>
      <c r="AP13" s="36" t="s">
        <v>84</v>
      </c>
      <c r="AQ13" s="37">
        <v>-3.7237473924159428</v>
      </c>
      <c r="AS13" s="38" t="s">
        <v>198</v>
      </c>
      <c r="AT13" s="36" t="s">
        <v>84</v>
      </c>
      <c r="AU13" s="37">
        <v>-1.4080271202044781</v>
      </c>
      <c r="AW13" s="35" t="s">
        <v>197</v>
      </c>
      <c r="AX13" s="36" t="s">
        <v>84</v>
      </c>
      <c r="AY13" s="37">
        <v>-2.369229663366351</v>
      </c>
      <c r="BA13" s="38" t="s">
        <v>198</v>
      </c>
      <c r="BB13" s="36" t="s">
        <v>84</v>
      </c>
      <c r="BC13" s="37">
        <v>-1.0598906300409434</v>
      </c>
    </row>
    <row r="14" spans="1:55" x14ac:dyDescent="0.35">
      <c r="A14" s="35" t="s">
        <v>197</v>
      </c>
      <c r="B14" s="36" t="s">
        <v>87</v>
      </c>
      <c r="C14" s="37">
        <v>-0.49306359405940681</v>
      </c>
      <c r="E14" s="38" t="s">
        <v>198</v>
      </c>
      <c r="F14" s="36" t="s">
        <v>87</v>
      </c>
      <c r="G14" s="37">
        <v>-0.39191117821782229</v>
      </c>
      <c r="I14" s="35" t="s">
        <v>197</v>
      </c>
      <c r="J14" s="36" t="s">
        <v>87</v>
      </c>
      <c r="K14" s="37">
        <v>-9.2104960396039992E-2</v>
      </c>
      <c r="M14" s="38" t="s">
        <v>198</v>
      </c>
      <c r="N14" s="36" t="s">
        <v>87</v>
      </c>
      <c r="O14" s="37">
        <v>-7.3167792079208233E-2</v>
      </c>
      <c r="Q14" s="35" t="s">
        <v>197</v>
      </c>
      <c r="R14" s="36" t="s">
        <v>87</v>
      </c>
      <c r="S14" s="37">
        <v>-0.11183300990098965</v>
      </c>
      <c r="U14" s="38" t="s">
        <v>198</v>
      </c>
      <c r="V14" s="36" t="s">
        <v>87</v>
      </c>
      <c r="W14" s="37">
        <v>-9.1352742574256907E-2</v>
      </c>
      <c r="Y14" s="35" t="s">
        <v>197</v>
      </c>
      <c r="Z14" s="36" t="s">
        <v>87</v>
      </c>
      <c r="AA14" s="37">
        <v>-9.7875297029702768E-2</v>
      </c>
      <c r="AC14" s="38" t="s">
        <v>198</v>
      </c>
      <c r="AD14" s="36" t="s">
        <v>87</v>
      </c>
      <c r="AE14" s="37">
        <v>-8.3146089108910637E-2</v>
      </c>
      <c r="AG14" s="35" t="s">
        <v>197</v>
      </c>
      <c r="AH14" s="36" t="s">
        <v>87</v>
      </c>
      <c r="AI14" s="37">
        <v>-0.17989822772277275</v>
      </c>
      <c r="AK14" s="38" t="s">
        <v>198</v>
      </c>
      <c r="AL14" s="36" t="s">
        <v>87</v>
      </c>
      <c r="AM14" s="37">
        <v>-0.14744891089108952</v>
      </c>
      <c r="AO14" s="35" t="s">
        <v>197</v>
      </c>
      <c r="AP14" s="36" t="s">
        <v>87</v>
      </c>
      <c r="AQ14" s="37">
        <v>-0.37060065550979981</v>
      </c>
      <c r="AS14" s="38" t="s">
        <v>198</v>
      </c>
      <c r="AT14" s="36" t="s">
        <v>87</v>
      </c>
      <c r="AU14" s="37">
        <v>-0.30493012017352294</v>
      </c>
      <c r="AW14" s="35" t="s">
        <v>197</v>
      </c>
      <c r="AX14" s="36" t="s">
        <v>87</v>
      </c>
      <c r="AY14" s="37">
        <v>-0.27777352475247552</v>
      </c>
      <c r="BA14" s="38" t="s">
        <v>198</v>
      </c>
      <c r="BB14" s="36" t="s">
        <v>87</v>
      </c>
      <c r="BC14" s="37">
        <v>-0.23059500000000016</v>
      </c>
    </row>
    <row r="15" spans="1:55" x14ac:dyDescent="0.35">
      <c r="A15" s="35" t="s">
        <v>197</v>
      </c>
      <c r="B15" s="36" t="s">
        <v>88</v>
      </c>
      <c r="C15" s="37">
        <v>-0.96766916831683181</v>
      </c>
      <c r="E15" s="38" t="s">
        <v>198</v>
      </c>
      <c r="F15" s="36" t="s">
        <v>88</v>
      </c>
      <c r="G15" s="37">
        <v>-0.82437836633663375</v>
      </c>
      <c r="I15" s="35" t="s">
        <v>197</v>
      </c>
      <c r="J15" s="36" t="s">
        <v>88</v>
      </c>
      <c r="K15" s="37">
        <v>-0.47616910891089081</v>
      </c>
      <c r="M15" s="38" t="s">
        <v>198</v>
      </c>
      <c r="N15" s="36" t="s">
        <v>88</v>
      </c>
      <c r="O15" s="37">
        <v>-0.43311564356435617</v>
      </c>
      <c r="Q15" s="35" t="s">
        <v>197</v>
      </c>
      <c r="R15" s="36" t="s">
        <v>88</v>
      </c>
      <c r="S15" s="37">
        <v>-0.20742532673267355</v>
      </c>
      <c r="U15" s="38" t="s">
        <v>198</v>
      </c>
      <c r="V15" s="36" t="s">
        <v>88</v>
      </c>
      <c r="W15" s="37">
        <v>-0.16970676237623794</v>
      </c>
      <c r="Y15" s="35" t="s">
        <v>197</v>
      </c>
      <c r="Z15" s="36" t="s">
        <v>88</v>
      </c>
      <c r="AA15" s="37">
        <v>-0.15564344554455473</v>
      </c>
      <c r="AC15" s="38" t="s">
        <v>198</v>
      </c>
      <c r="AD15" s="36" t="s">
        <v>88</v>
      </c>
      <c r="AE15" s="37">
        <v>-0.11981620792079234</v>
      </c>
      <c r="AG15" s="35" t="s">
        <v>197</v>
      </c>
      <c r="AH15" s="36" t="s">
        <v>88</v>
      </c>
      <c r="AI15" s="37">
        <v>-0.11596814851485182</v>
      </c>
      <c r="AK15" s="38" t="s">
        <v>198</v>
      </c>
      <c r="AL15" s="36" t="s">
        <v>88</v>
      </c>
      <c r="AM15" s="37">
        <v>-7.9027584158416195E-2</v>
      </c>
      <c r="AO15" s="35" t="s">
        <v>197</v>
      </c>
      <c r="AP15" s="36" t="s">
        <v>88</v>
      </c>
      <c r="AQ15" s="37">
        <v>-0.43479537318419359</v>
      </c>
      <c r="AS15" s="38" t="s">
        <v>198</v>
      </c>
      <c r="AT15" s="36" t="s">
        <v>88</v>
      </c>
      <c r="AU15" s="37">
        <v>-0.31727200707748449</v>
      </c>
      <c r="AW15" s="35" t="s">
        <v>197</v>
      </c>
      <c r="AX15" s="36" t="s">
        <v>88</v>
      </c>
      <c r="AY15" s="37">
        <v>-0.27161159405940655</v>
      </c>
      <c r="BA15" s="38" t="s">
        <v>198</v>
      </c>
      <c r="BB15" s="36" t="s">
        <v>88</v>
      </c>
      <c r="BC15" s="37">
        <v>-0.19884379207920855</v>
      </c>
    </row>
    <row r="16" spans="1:55" x14ac:dyDescent="0.35">
      <c r="A16" s="35" t="s">
        <v>197</v>
      </c>
      <c r="B16" s="36" t="s">
        <v>91</v>
      </c>
      <c r="C16" s="37">
        <v>-0.35922841584158849</v>
      </c>
      <c r="E16" s="38" t="s">
        <v>198</v>
      </c>
      <c r="F16" s="36" t="s">
        <v>91</v>
      </c>
      <c r="G16" s="37">
        <v>-0.28195500990099348</v>
      </c>
      <c r="I16" s="35" t="s">
        <v>197</v>
      </c>
      <c r="J16" s="36" t="s">
        <v>91</v>
      </c>
      <c r="K16" s="37">
        <v>-5.4584148514852354E-2</v>
      </c>
      <c r="M16" s="38" t="s">
        <v>198</v>
      </c>
      <c r="N16" s="36" t="s">
        <v>91</v>
      </c>
      <c r="O16" s="37">
        <v>-4.0284742574258139E-2</v>
      </c>
      <c r="Q16" s="35" t="s">
        <v>197</v>
      </c>
      <c r="R16" s="36" t="s">
        <v>91</v>
      </c>
      <c r="S16" s="37">
        <v>-5.8880207920792682E-2</v>
      </c>
      <c r="U16" s="38" t="s">
        <v>198</v>
      </c>
      <c r="V16" s="36" t="s">
        <v>91</v>
      </c>
      <c r="W16" s="37">
        <v>-4.3133128712871699E-2</v>
      </c>
      <c r="Y16" s="35" t="s">
        <v>197</v>
      </c>
      <c r="Z16" s="36" t="s">
        <v>91</v>
      </c>
      <c r="AA16" s="37">
        <v>-0.12209589108910934</v>
      </c>
      <c r="AC16" s="38" t="s">
        <v>198</v>
      </c>
      <c r="AD16" s="36" t="s">
        <v>91</v>
      </c>
      <c r="AE16" s="37">
        <v>-0.10404785148514892</v>
      </c>
      <c r="AG16" s="35" t="s">
        <v>197</v>
      </c>
      <c r="AH16" s="36" t="s">
        <v>91</v>
      </c>
      <c r="AI16" s="37">
        <v>-0.15830538613861453</v>
      </c>
      <c r="AK16" s="38" t="s">
        <v>198</v>
      </c>
      <c r="AL16" s="36" t="s">
        <v>91</v>
      </c>
      <c r="AM16" s="37">
        <v>-0.13878156435643624</v>
      </c>
      <c r="AO16" s="35" t="s">
        <v>197</v>
      </c>
      <c r="AP16" s="36" t="s">
        <v>91</v>
      </c>
      <c r="AQ16" s="37">
        <v>-0.3359032221505065</v>
      </c>
      <c r="AS16" s="38" t="s">
        <v>198</v>
      </c>
      <c r="AT16" s="36" t="s">
        <v>91</v>
      </c>
      <c r="AU16" s="37">
        <v>-0.28220538834937514</v>
      </c>
      <c r="AW16" s="35" t="s">
        <v>197</v>
      </c>
      <c r="AX16" s="36" t="s">
        <v>91</v>
      </c>
      <c r="AY16" s="37">
        <v>-0.2804012772277239</v>
      </c>
      <c r="BA16" s="38" t="s">
        <v>198</v>
      </c>
      <c r="BB16" s="36" t="s">
        <v>91</v>
      </c>
      <c r="BC16" s="37">
        <v>-0.24282941584158516</v>
      </c>
    </row>
    <row r="17" spans="1:55" x14ac:dyDescent="0.35">
      <c r="A17" s="35" t="s">
        <v>197</v>
      </c>
      <c r="B17" s="36" t="s">
        <v>93</v>
      </c>
      <c r="C17" s="37">
        <v>-4.5071034851485141</v>
      </c>
      <c r="E17" s="38" t="s">
        <v>198</v>
      </c>
      <c r="F17" s="36" t="s">
        <v>93</v>
      </c>
      <c r="G17" s="37">
        <v>2.5783247565859964</v>
      </c>
      <c r="I17" s="35" t="s">
        <v>197</v>
      </c>
      <c r="J17" s="36" t="s">
        <v>93</v>
      </c>
      <c r="K17" s="37">
        <v>-1.1856657227722778</v>
      </c>
      <c r="M17" s="38" t="s">
        <v>198</v>
      </c>
      <c r="N17" s="36" t="s">
        <v>93</v>
      </c>
      <c r="O17" s="37">
        <v>0.80449507778662321</v>
      </c>
      <c r="Q17" s="35" t="s">
        <v>197</v>
      </c>
      <c r="R17" s="36" t="s">
        <v>93</v>
      </c>
      <c r="S17" s="37">
        <v>-1.0865210099009901</v>
      </c>
      <c r="U17" s="38" t="s">
        <v>198</v>
      </c>
      <c r="V17" s="36" t="s">
        <v>93</v>
      </c>
      <c r="W17" s="37">
        <v>0.56658759717842488</v>
      </c>
      <c r="Y17" s="35" t="s">
        <v>197</v>
      </c>
      <c r="Z17" s="36" t="s">
        <v>93</v>
      </c>
      <c r="AA17" s="37">
        <v>-1.1265896336633687</v>
      </c>
      <c r="AC17" s="38" t="s">
        <v>198</v>
      </c>
      <c r="AD17" s="36" t="s">
        <v>93</v>
      </c>
      <c r="AE17" s="37">
        <v>0.82129363009819722</v>
      </c>
      <c r="AG17" s="35" t="s">
        <v>197</v>
      </c>
      <c r="AH17" s="36" t="s">
        <v>93</v>
      </c>
      <c r="AI17" s="37">
        <v>-1.1737645940594057</v>
      </c>
      <c r="AK17" s="38" t="s">
        <v>198</v>
      </c>
      <c r="AL17" s="36" t="s">
        <v>93</v>
      </c>
      <c r="AM17" s="37">
        <v>0.88419149207514469</v>
      </c>
      <c r="AO17" s="35" t="s">
        <v>197</v>
      </c>
      <c r="AP17" s="36" t="s">
        <v>93</v>
      </c>
      <c r="AQ17" s="37">
        <v>-3.3280162875407324</v>
      </c>
      <c r="AS17" s="38" t="s">
        <v>198</v>
      </c>
      <c r="AT17" s="36" t="s">
        <v>93</v>
      </c>
      <c r="AU17" s="37">
        <v>2.5474338968326222</v>
      </c>
      <c r="AW17" s="35" t="s">
        <v>197</v>
      </c>
      <c r="AX17" s="36" t="s">
        <v>93</v>
      </c>
      <c r="AY17" s="37">
        <v>-2.3003542277227744</v>
      </c>
      <c r="BA17" s="38" t="s">
        <v>198</v>
      </c>
      <c r="BB17" s="36" t="s">
        <v>93</v>
      </c>
      <c r="BC17" s="37">
        <v>1.705485122173342</v>
      </c>
    </row>
    <row r="18" spans="1:55" x14ac:dyDescent="0.35">
      <c r="A18" s="35" t="s">
        <v>197</v>
      </c>
      <c r="B18" s="36" t="s">
        <v>94</v>
      </c>
      <c r="C18" s="37">
        <v>-1.5600441980198014</v>
      </c>
      <c r="E18" s="38" t="s">
        <v>198</v>
      </c>
      <c r="F18" s="36" t="s">
        <v>94</v>
      </c>
      <c r="G18" s="37">
        <v>-1.2047780959965246</v>
      </c>
      <c r="I18" s="35" t="s">
        <v>197</v>
      </c>
      <c r="J18" s="36" t="s">
        <v>94</v>
      </c>
      <c r="K18" s="37">
        <v>-0.32369650495049629</v>
      </c>
      <c r="M18" s="38" t="s">
        <v>198</v>
      </c>
      <c r="N18" s="36" t="s">
        <v>94</v>
      </c>
      <c r="O18" s="37">
        <v>-0.23990735387203121</v>
      </c>
      <c r="Q18" s="35" t="s">
        <v>197</v>
      </c>
      <c r="R18" s="36" t="s">
        <v>94</v>
      </c>
      <c r="S18" s="37">
        <v>-0.38450252475247315</v>
      </c>
      <c r="U18" s="38" t="s">
        <v>198</v>
      </c>
      <c r="V18" s="36" t="s">
        <v>94</v>
      </c>
      <c r="W18" s="37">
        <v>-0.29945725818277447</v>
      </c>
      <c r="Y18" s="35" t="s">
        <v>197</v>
      </c>
      <c r="Z18" s="36" t="s">
        <v>94</v>
      </c>
      <c r="AA18" s="37">
        <v>-0.46814737623763025</v>
      </c>
      <c r="AC18" s="38" t="s">
        <v>198</v>
      </c>
      <c r="AD18" s="36" t="s">
        <v>94</v>
      </c>
      <c r="AE18" s="37">
        <v>-0.41736464559330527</v>
      </c>
      <c r="AG18" s="35" t="s">
        <v>197</v>
      </c>
      <c r="AH18" s="36" t="s">
        <v>94</v>
      </c>
      <c r="AI18" s="37">
        <v>-0.39693546534653978</v>
      </c>
      <c r="AK18" s="38" t="s">
        <v>198</v>
      </c>
      <c r="AL18" s="36" t="s">
        <v>94</v>
      </c>
      <c r="AM18" s="37">
        <v>-0.34091340500602424</v>
      </c>
      <c r="AO18" s="35" t="s">
        <v>197</v>
      </c>
      <c r="AP18" s="36" t="s">
        <v>94</v>
      </c>
      <c r="AQ18" s="37">
        <v>-1.2049421894425885</v>
      </c>
      <c r="AS18" s="38" t="s">
        <v>198</v>
      </c>
      <c r="AT18" s="36" t="s">
        <v>94</v>
      </c>
      <c r="AU18" s="37">
        <v>-1.0561698021487735</v>
      </c>
      <c r="AW18" s="35" t="s">
        <v>197</v>
      </c>
      <c r="AX18" s="36" t="s">
        <v>94</v>
      </c>
      <c r="AY18" s="37">
        <v>-0.86508284158417004</v>
      </c>
      <c r="BA18" s="38" t="s">
        <v>198</v>
      </c>
      <c r="BB18" s="36" t="s">
        <v>94</v>
      </c>
      <c r="BC18" s="37">
        <v>-0.75827805059932951</v>
      </c>
    </row>
    <row r="19" spans="1:55" x14ac:dyDescent="0.35">
      <c r="A19" s="35" t="s">
        <v>197</v>
      </c>
      <c r="B19" s="36" t="s">
        <v>95</v>
      </c>
      <c r="C19" s="37">
        <v>-2.3072506435643594</v>
      </c>
      <c r="E19" s="38" t="s">
        <v>198</v>
      </c>
      <c r="F19" s="36" t="s">
        <v>95</v>
      </c>
      <c r="G19" s="37">
        <v>-1.1297434588247632</v>
      </c>
      <c r="I19" s="35" t="s">
        <v>197</v>
      </c>
      <c r="J19" s="36" t="s">
        <v>95</v>
      </c>
      <c r="K19" s="37">
        <v>-0.59417169306930662</v>
      </c>
      <c r="M19" s="38" t="s">
        <v>198</v>
      </c>
      <c r="N19" s="36" t="s">
        <v>95</v>
      </c>
      <c r="O19" s="37">
        <v>-0.31115975612073316</v>
      </c>
      <c r="Q19" s="35" t="s">
        <v>197</v>
      </c>
      <c r="R19" s="36" t="s">
        <v>95</v>
      </c>
      <c r="S19" s="37">
        <v>-0.57991300000000123</v>
      </c>
      <c r="U19" s="38" t="s">
        <v>198</v>
      </c>
      <c r="V19" s="36" t="s">
        <v>95</v>
      </c>
      <c r="W19" s="37">
        <v>-0.317218706935116</v>
      </c>
      <c r="Y19" s="35" t="s">
        <v>197</v>
      </c>
      <c r="Z19" s="36" t="s">
        <v>95</v>
      </c>
      <c r="AA19" s="37">
        <v>-0.56641039603960408</v>
      </c>
      <c r="AC19" s="38" t="s">
        <v>198</v>
      </c>
      <c r="AD19" s="36" t="s">
        <v>95</v>
      </c>
      <c r="AE19" s="37">
        <v>-0.32170347441259811</v>
      </c>
      <c r="AG19" s="35" t="s">
        <v>197</v>
      </c>
      <c r="AH19" s="36" t="s">
        <v>95</v>
      </c>
      <c r="AI19" s="37">
        <v>-0.58308149504950624</v>
      </c>
      <c r="AK19" s="38" t="s">
        <v>198</v>
      </c>
      <c r="AL19" s="36" t="s">
        <v>95</v>
      </c>
      <c r="AM19" s="37">
        <v>-0.15011841588756761</v>
      </c>
      <c r="AO19" s="35" t="s">
        <v>197</v>
      </c>
      <c r="AP19" s="36" t="s">
        <v>95</v>
      </c>
      <c r="AQ19" s="37">
        <v>-1.7348569912340599</v>
      </c>
      <c r="AS19" s="38" t="s">
        <v>198</v>
      </c>
      <c r="AT19" s="36" t="s">
        <v>95</v>
      </c>
      <c r="AU19" s="37">
        <v>-0.81623471263425162</v>
      </c>
      <c r="AW19" s="35" t="s">
        <v>197</v>
      </c>
      <c r="AX19" s="36" t="s">
        <v>95</v>
      </c>
      <c r="AY19" s="37">
        <v>-1.1494918910891103</v>
      </c>
      <c r="BA19" s="38" t="s">
        <v>198</v>
      </c>
      <c r="BB19" s="36" t="s">
        <v>95</v>
      </c>
      <c r="BC19" s="37">
        <v>-0.47182189030016575</v>
      </c>
    </row>
    <row r="20" spans="1:55" x14ac:dyDescent="0.35">
      <c r="A20" s="35" t="s">
        <v>197</v>
      </c>
      <c r="B20" s="36" t="s">
        <v>96</v>
      </c>
      <c r="C20" s="37">
        <v>-0.58999310891088497</v>
      </c>
      <c r="E20" s="38" t="s">
        <v>198</v>
      </c>
      <c r="F20" s="36" t="s">
        <v>96</v>
      </c>
      <c r="G20" s="37">
        <v>6.1900514851484227E-2</v>
      </c>
      <c r="I20" s="35" t="s">
        <v>197</v>
      </c>
      <c r="J20" s="36" t="s">
        <v>96</v>
      </c>
      <c r="K20" s="37">
        <v>-0.15830426732673075</v>
      </c>
      <c r="M20" s="38" t="s">
        <v>198</v>
      </c>
      <c r="N20" s="36" t="s">
        <v>96</v>
      </c>
      <c r="O20" s="37">
        <v>1.773108910891229E-3</v>
      </c>
      <c r="Q20" s="35" t="s">
        <v>197</v>
      </c>
      <c r="R20" s="36" t="s">
        <v>96</v>
      </c>
      <c r="S20" s="37">
        <v>-0.1467480693069293</v>
      </c>
      <c r="U20" s="38" t="s">
        <v>198</v>
      </c>
      <c r="V20" s="36" t="s">
        <v>96</v>
      </c>
      <c r="W20" s="37">
        <v>1.1488930693068968E-2</v>
      </c>
      <c r="Y20" s="35" t="s">
        <v>197</v>
      </c>
      <c r="Z20" s="36" t="s">
        <v>96</v>
      </c>
      <c r="AA20" s="37">
        <v>-0.16271147524752483</v>
      </c>
      <c r="AC20" s="38" t="s">
        <v>198</v>
      </c>
      <c r="AD20" s="36" t="s">
        <v>96</v>
      </c>
      <c r="AE20" s="37">
        <v>-4.0320683168316905E-2</v>
      </c>
      <c r="AG20" s="35" t="s">
        <v>197</v>
      </c>
      <c r="AH20" s="36" t="s">
        <v>96</v>
      </c>
      <c r="AI20" s="37">
        <v>-0.16657584158415806</v>
      </c>
      <c r="AK20" s="38" t="s">
        <v>198</v>
      </c>
      <c r="AL20" s="36" t="s">
        <v>96</v>
      </c>
      <c r="AM20" s="37">
        <v>-4.8328079207920357E-2</v>
      </c>
      <c r="AO20" s="35" t="s">
        <v>197</v>
      </c>
      <c r="AP20" s="36" t="s">
        <v>96</v>
      </c>
      <c r="AQ20" s="37">
        <v>-0.49751158028012082</v>
      </c>
      <c r="AS20" s="38" t="s">
        <v>198</v>
      </c>
      <c r="AT20" s="36" t="s">
        <v>96</v>
      </c>
      <c r="AU20" s="37">
        <v>-0.13656404792239357</v>
      </c>
      <c r="AW20" s="35" t="s">
        <v>197</v>
      </c>
      <c r="AX20" s="36" t="s">
        <v>96</v>
      </c>
      <c r="AY20" s="37">
        <v>-0.32928731683168289</v>
      </c>
      <c r="BA20" s="38" t="s">
        <v>198</v>
      </c>
      <c r="BB20" s="36" t="s">
        <v>96</v>
      </c>
      <c r="BC20" s="37">
        <v>-8.8648762376237256E-2</v>
      </c>
    </row>
    <row r="21" spans="1:55" x14ac:dyDescent="0.35">
      <c r="A21" s="35" t="s">
        <v>197</v>
      </c>
      <c r="B21" s="36" t="s">
        <v>98</v>
      </c>
      <c r="C21" s="37">
        <v>-1.7251116732673295</v>
      </c>
      <c r="E21" s="38" t="s">
        <v>198</v>
      </c>
      <c r="F21" s="36" t="s">
        <v>98</v>
      </c>
      <c r="G21" s="37">
        <v>-1.432387940594062</v>
      </c>
      <c r="I21" s="35" t="s">
        <v>197</v>
      </c>
      <c r="J21" s="36" t="s">
        <v>98</v>
      </c>
      <c r="K21" s="37">
        <v>-0.60482435643564414</v>
      </c>
      <c r="M21" s="38" t="s">
        <v>198</v>
      </c>
      <c r="N21" s="36" t="s">
        <v>98</v>
      </c>
      <c r="O21" s="37">
        <v>-0.53292935643564399</v>
      </c>
      <c r="Q21" s="35" t="s">
        <v>197</v>
      </c>
      <c r="R21" s="36" t="s">
        <v>98</v>
      </c>
      <c r="S21" s="37">
        <v>-0.49080028712871315</v>
      </c>
      <c r="U21" s="38" t="s">
        <v>198</v>
      </c>
      <c r="V21" s="36" t="s">
        <v>98</v>
      </c>
      <c r="W21" s="37">
        <v>-0.41011977227722801</v>
      </c>
      <c r="Y21" s="35" t="s">
        <v>197</v>
      </c>
      <c r="Z21" s="36" t="s">
        <v>98</v>
      </c>
      <c r="AA21" s="37">
        <v>-0.40598049504950462</v>
      </c>
      <c r="AC21" s="38" t="s">
        <v>198</v>
      </c>
      <c r="AD21" s="36" t="s">
        <v>98</v>
      </c>
      <c r="AE21" s="37">
        <v>-0.32712509900990072</v>
      </c>
      <c r="AG21" s="35" t="s">
        <v>197</v>
      </c>
      <c r="AH21" s="36" t="s">
        <v>98</v>
      </c>
      <c r="AI21" s="37">
        <v>-0.26088584158415806</v>
      </c>
      <c r="AK21" s="38" t="s">
        <v>198</v>
      </c>
      <c r="AL21" s="36" t="s">
        <v>98</v>
      </c>
      <c r="AM21" s="37">
        <v>-0.16758276237623718</v>
      </c>
      <c r="AO21" s="35" t="s">
        <v>197</v>
      </c>
      <c r="AP21" s="36" t="s">
        <v>98</v>
      </c>
      <c r="AQ21" s="37">
        <v>-1.1627713258661192</v>
      </c>
      <c r="AS21" s="38" t="s">
        <v>198</v>
      </c>
      <c r="AT21" s="36" t="s">
        <v>98</v>
      </c>
      <c r="AU21" s="37">
        <v>-0.95452374924189798</v>
      </c>
      <c r="AW21" s="35" t="s">
        <v>197</v>
      </c>
      <c r="AX21" s="36" t="s">
        <v>98</v>
      </c>
      <c r="AY21" s="37">
        <v>-0.66686633663366268</v>
      </c>
      <c r="BA21" s="38" t="s">
        <v>198</v>
      </c>
      <c r="BB21" s="36" t="s">
        <v>98</v>
      </c>
      <c r="BC21" s="37">
        <v>-0.49470786138613787</v>
      </c>
    </row>
    <row r="22" spans="1:55" x14ac:dyDescent="0.35">
      <c r="A22" s="35" t="s">
        <v>197</v>
      </c>
      <c r="B22" s="36" t="s">
        <v>99</v>
      </c>
      <c r="C22" s="37">
        <v>-1.8621459108910947</v>
      </c>
      <c r="E22" s="38" t="s">
        <v>198</v>
      </c>
      <c r="F22" s="36" t="s">
        <v>99</v>
      </c>
      <c r="G22" s="37">
        <v>-1.5041909277254395</v>
      </c>
      <c r="I22" s="35" t="s">
        <v>197</v>
      </c>
      <c r="J22" s="36" t="s">
        <v>99</v>
      </c>
      <c r="K22" s="37">
        <v>-0.76154180198020049</v>
      </c>
      <c r="M22" s="38" t="s">
        <v>198</v>
      </c>
      <c r="N22" s="36" t="s">
        <v>99</v>
      </c>
      <c r="O22" s="37">
        <v>-0.68089668790588997</v>
      </c>
      <c r="Q22" s="35" t="s">
        <v>197</v>
      </c>
      <c r="R22" s="36" t="s">
        <v>99</v>
      </c>
      <c r="S22" s="37">
        <v>-0.54222082178218001</v>
      </c>
      <c r="U22" s="38" t="s">
        <v>198</v>
      </c>
      <c r="V22" s="36" t="s">
        <v>99</v>
      </c>
      <c r="W22" s="37">
        <v>-0.44473697391674838</v>
      </c>
      <c r="Y22" s="35" t="s">
        <v>197</v>
      </c>
      <c r="Z22" s="36" t="s">
        <v>99</v>
      </c>
      <c r="AA22" s="37">
        <v>-0.29277595049505001</v>
      </c>
      <c r="AC22" s="38" t="s">
        <v>198</v>
      </c>
      <c r="AD22" s="36" t="s">
        <v>99</v>
      </c>
      <c r="AE22" s="37">
        <v>-0.20481211107109787</v>
      </c>
      <c r="AG22" s="35" t="s">
        <v>197</v>
      </c>
      <c r="AH22" s="36" t="s">
        <v>99</v>
      </c>
      <c r="AI22" s="37">
        <v>-0.17335809900990196</v>
      </c>
      <c r="AK22" s="38" t="s">
        <v>198</v>
      </c>
      <c r="AL22" s="36" t="s">
        <v>99</v>
      </c>
      <c r="AM22" s="37">
        <v>-7.4098925250480174E-2</v>
      </c>
      <c r="AO22" s="35" t="s">
        <v>197</v>
      </c>
      <c r="AP22" s="36" t="s">
        <v>99</v>
      </c>
      <c r="AQ22" s="37">
        <v>-0.8593789879585032</v>
      </c>
      <c r="AS22" s="38" t="s">
        <v>198</v>
      </c>
      <c r="AT22" s="36" t="s">
        <v>99</v>
      </c>
      <c r="AU22" s="37">
        <v>-0.56009830319623</v>
      </c>
      <c r="AW22" s="35" t="s">
        <v>197</v>
      </c>
      <c r="AX22" s="36" t="s">
        <v>99</v>
      </c>
      <c r="AY22" s="37">
        <v>-0.46613404950495196</v>
      </c>
      <c r="BA22" s="38" t="s">
        <v>198</v>
      </c>
      <c r="BB22" s="36" t="s">
        <v>99</v>
      </c>
      <c r="BC22" s="37">
        <v>-0.27891103632157804</v>
      </c>
    </row>
    <row r="23" spans="1:55" x14ac:dyDescent="0.35">
      <c r="A23" s="35" t="s">
        <v>197</v>
      </c>
      <c r="B23" s="36" t="s">
        <v>100</v>
      </c>
      <c r="C23" s="37">
        <v>0</v>
      </c>
      <c r="E23" s="38" t="s">
        <v>198</v>
      </c>
      <c r="F23" s="36" t="s">
        <v>100</v>
      </c>
      <c r="G23" s="37">
        <v>4.6943346534653457E-2</v>
      </c>
      <c r="I23" s="35" t="s">
        <v>197</v>
      </c>
      <c r="J23" s="36" t="s">
        <v>100</v>
      </c>
      <c r="K23" s="37">
        <v>0</v>
      </c>
      <c r="M23" s="38" t="s">
        <v>198</v>
      </c>
      <c r="N23" s="36" t="s">
        <v>100</v>
      </c>
      <c r="O23" s="37">
        <v>1.1903702970297048E-2</v>
      </c>
      <c r="Q23" s="35" t="s">
        <v>197</v>
      </c>
      <c r="R23" s="36" t="s">
        <v>100</v>
      </c>
      <c r="S23" s="37">
        <v>0</v>
      </c>
      <c r="U23" s="38" t="s">
        <v>198</v>
      </c>
      <c r="V23" s="36" t="s">
        <v>100</v>
      </c>
      <c r="W23" s="37">
        <v>1.1541415841584156E-2</v>
      </c>
      <c r="Y23" s="35" t="s">
        <v>197</v>
      </c>
      <c r="Z23" s="36" t="s">
        <v>100</v>
      </c>
      <c r="AA23" s="37">
        <v>0</v>
      </c>
      <c r="AC23" s="38" t="s">
        <v>198</v>
      </c>
      <c r="AD23" s="36" t="s">
        <v>100</v>
      </c>
      <c r="AE23" s="37">
        <v>1.0754653465346544E-2</v>
      </c>
      <c r="AG23" s="35" t="s">
        <v>197</v>
      </c>
      <c r="AH23" s="36" t="s">
        <v>100</v>
      </c>
      <c r="AI23" s="37">
        <v>0</v>
      </c>
      <c r="AK23" s="38" t="s">
        <v>198</v>
      </c>
      <c r="AL23" s="36" t="s">
        <v>100</v>
      </c>
      <c r="AM23" s="37">
        <v>1.1187049504950513E-2</v>
      </c>
      <c r="AO23" s="35" t="s">
        <v>197</v>
      </c>
      <c r="AP23" s="36" t="s">
        <v>100</v>
      </c>
      <c r="AQ23" s="37">
        <v>0</v>
      </c>
      <c r="AS23" s="38" t="s">
        <v>198</v>
      </c>
      <c r="AT23" s="36" t="s">
        <v>100</v>
      </c>
      <c r="AU23" s="37">
        <v>3.3167790656667154E-2</v>
      </c>
      <c r="AW23" s="35" t="s">
        <v>197</v>
      </c>
      <c r="AX23" s="36" t="s">
        <v>100</v>
      </c>
      <c r="AY23" s="37">
        <v>0</v>
      </c>
      <c r="BA23" s="38" t="s">
        <v>198</v>
      </c>
      <c r="BB23" s="36" t="s">
        <v>100</v>
      </c>
      <c r="BC23" s="37">
        <v>2.1941702970297058E-2</v>
      </c>
    </row>
    <row r="24" spans="1:55" x14ac:dyDescent="0.35">
      <c r="A24" s="35" t="s">
        <v>197</v>
      </c>
      <c r="B24" s="36" t="s">
        <v>101</v>
      </c>
      <c r="C24" s="37">
        <v>0</v>
      </c>
      <c r="E24" s="38" t="s">
        <v>198</v>
      </c>
      <c r="F24" s="36" t="s">
        <v>101</v>
      </c>
      <c r="G24" s="37">
        <v>8.2988732673266521E-2</v>
      </c>
      <c r="I24" s="35" t="s">
        <v>197</v>
      </c>
      <c r="J24" s="36" t="s">
        <v>101</v>
      </c>
      <c r="K24" s="37">
        <v>0</v>
      </c>
      <c r="M24" s="38" t="s">
        <v>198</v>
      </c>
      <c r="N24" s="36" t="s">
        <v>101</v>
      </c>
      <c r="O24" s="37">
        <v>1.9987485148514665E-2</v>
      </c>
      <c r="Q24" s="35" t="s">
        <v>197</v>
      </c>
      <c r="R24" s="36" t="s">
        <v>101</v>
      </c>
      <c r="S24" s="37">
        <v>0</v>
      </c>
      <c r="U24" s="38" t="s">
        <v>198</v>
      </c>
      <c r="V24" s="36" t="s">
        <v>101</v>
      </c>
      <c r="W24" s="37">
        <v>1.9183663366336409E-2</v>
      </c>
      <c r="Y24" s="35" t="s">
        <v>197</v>
      </c>
      <c r="Z24" s="36" t="s">
        <v>101</v>
      </c>
      <c r="AA24" s="37">
        <v>-1.6510712871287164E-2</v>
      </c>
      <c r="AC24" s="38" t="s">
        <v>198</v>
      </c>
      <c r="AD24" s="36" t="s">
        <v>101</v>
      </c>
      <c r="AE24" s="37">
        <v>6.2744752475247202E-3</v>
      </c>
      <c r="AG24" s="35" t="s">
        <v>197</v>
      </c>
      <c r="AH24" s="36" t="s">
        <v>101</v>
      </c>
      <c r="AI24" s="37">
        <v>-1.117794059405941E-2</v>
      </c>
      <c r="AK24" s="38" t="s">
        <v>198</v>
      </c>
      <c r="AL24" s="36" t="s">
        <v>101</v>
      </c>
      <c r="AM24" s="37">
        <v>1.0574534653465289E-2</v>
      </c>
      <c r="AO24" s="35" t="s">
        <v>197</v>
      </c>
      <c r="AP24" s="36" t="s">
        <v>101</v>
      </c>
      <c r="AQ24" s="37">
        <v>-2.7688653465346574E-2</v>
      </c>
      <c r="AS24" s="38" t="s">
        <v>198</v>
      </c>
      <c r="AT24" s="36" t="s">
        <v>101</v>
      </c>
      <c r="AU24" s="37">
        <v>3.1762812247796202E-2</v>
      </c>
      <c r="AW24" s="35" t="s">
        <v>197</v>
      </c>
      <c r="AX24" s="36" t="s">
        <v>101</v>
      </c>
      <c r="AY24" s="37">
        <v>-2.7688653465346574E-2</v>
      </c>
      <c r="BA24" s="38" t="s">
        <v>198</v>
      </c>
      <c r="BB24" s="36" t="s">
        <v>101</v>
      </c>
      <c r="BC24" s="37">
        <v>1.684900990099001E-2</v>
      </c>
    </row>
    <row r="25" spans="1:55" x14ac:dyDescent="0.35">
      <c r="A25" s="35" t="s">
        <v>197</v>
      </c>
      <c r="B25" s="36" t="s">
        <v>102</v>
      </c>
      <c r="C25" s="37">
        <v>-3.7025138613861697E-2</v>
      </c>
      <c r="E25" s="38" t="s">
        <v>198</v>
      </c>
      <c r="F25" s="36" t="s">
        <v>102</v>
      </c>
      <c r="G25" s="37">
        <v>6.9129118811882204E-2</v>
      </c>
      <c r="I25" s="35" t="s">
        <v>197</v>
      </c>
      <c r="J25" s="36" t="s">
        <v>102</v>
      </c>
      <c r="K25" s="37">
        <v>-8.9626435643564983E-3</v>
      </c>
      <c r="M25" s="38" t="s">
        <v>198</v>
      </c>
      <c r="N25" s="36" t="s">
        <v>102</v>
      </c>
      <c r="O25" s="37">
        <v>1.6413633663366588E-2</v>
      </c>
      <c r="Q25" s="35" t="s">
        <v>197</v>
      </c>
      <c r="R25" s="36" t="s">
        <v>102</v>
      </c>
      <c r="S25" s="37">
        <v>-9.2879405940594628E-3</v>
      </c>
      <c r="U25" s="38" t="s">
        <v>198</v>
      </c>
      <c r="V25" s="36" t="s">
        <v>102</v>
      </c>
      <c r="W25" s="37">
        <v>1.8628425742574627E-2</v>
      </c>
      <c r="Y25" s="35" t="s">
        <v>197</v>
      </c>
      <c r="Z25" s="36" t="s">
        <v>102</v>
      </c>
      <c r="AA25" s="37">
        <v>-1.1873356435643634E-2</v>
      </c>
      <c r="AC25" s="38" t="s">
        <v>198</v>
      </c>
      <c r="AD25" s="36" t="s">
        <v>102</v>
      </c>
      <c r="AE25" s="37">
        <v>3.8455247524751346E-3</v>
      </c>
      <c r="AG25" s="35" t="s">
        <v>197</v>
      </c>
      <c r="AH25" s="36" t="s">
        <v>102</v>
      </c>
      <c r="AI25" s="37">
        <v>-1.1927168316831716E-2</v>
      </c>
      <c r="AK25" s="38" t="s">
        <v>198</v>
      </c>
      <c r="AL25" s="36" t="s">
        <v>102</v>
      </c>
      <c r="AM25" s="37">
        <v>1.1821316831683125E-2</v>
      </c>
      <c r="AO25" s="35" t="s">
        <v>197</v>
      </c>
      <c r="AP25" s="36" t="s">
        <v>102</v>
      </c>
      <c r="AQ25" s="37">
        <v>-2.7026257425742661E-2</v>
      </c>
      <c r="AS25" s="38" t="s">
        <v>198</v>
      </c>
      <c r="AT25" s="36" t="s">
        <v>102</v>
      </c>
      <c r="AU25" s="37">
        <v>3.497062464440813E-2</v>
      </c>
      <c r="AW25" s="35" t="s">
        <v>197</v>
      </c>
      <c r="AX25" s="36" t="s">
        <v>102</v>
      </c>
      <c r="AY25" s="37">
        <v>-2.3800524752475349E-2</v>
      </c>
      <c r="BA25" s="38" t="s">
        <v>198</v>
      </c>
      <c r="BB25" s="36" t="s">
        <v>102</v>
      </c>
      <c r="BC25" s="37">
        <v>1.5666841584158261E-2</v>
      </c>
    </row>
    <row r="26" spans="1:55" x14ac:dyDescent="0.35">
      <c r="A26" s="35" t="s">
        <v>197</v>
      </c>
      <c r="B26" s="36" t="s">
        <v>200</v>
      </c>
      <c r="C26" s="37">
        <v>0</v>
      </c>
      <c r="E26" s="38" t="s">
        <v>198</v>
      </c>
      <c r="F26" s="36" t="s">
        <v>200</v>
      </c>
      <c r="G26" s="37">
        <v>41.711853110629526</v>
      </c>
      <c r="I26" s="35" t="s">
        <v>197</v>
      </c>
      <c r="J26" s="36" t="s">
        <v>200</v>
      </c>
      <c r="K26" s="37">
        <v>0</v>
      </c>
      <c r="M26" s="38" t="s">
        <v>198</v>
      </c>
      <c r="N26" s="36" t="s">
        <v>200</v>
      </c>
      <c r="O26" s="37">
        <v>12.413977059666554</v>
      </c>
      <c r="Q26" s="35" t="s">
        <v>197</v>
      </c>
      <c r="R26" s="36" t="s">
        <v>200</v>
      </c>
      <c r="S26" s="37">
        <v>0</v>
      </c>
      <c r="U26" s="38" t="s">
        <v>198</v>
      </c>
      <c r="V26" s="36" t="s">
        <v>200</v>
      </c>
      <c r="W26" s="37">
        <v>10.073435902981533</v>
      </c>
      <c r="Y26" s="35" t="s">
        <v>197</v>
      </c>
      <c r="Z26" s="36" t="s">
        <v>200</v>
      </c>
      <c r="AA26" s="37">
        <v>0</v>
      </c>
      <c r="AC26" s="38" t="s">
        <v>198</v>
      </c>
      <c r="AD26" s="36" t="s">
        <v>200</v>
      </c>
      <c r="AE26" s="37">
        <v>12.633384781890799</v>
      </c>
      <c r="AG26" s="35" t="s">
        <v>197</v>
      </c>
      <c r="AH26" s="36" t="s">
        <v>200</v>
      </c>
      <c r="AI26" s="37">
        <v>0</v>
      </c>
      <c r="AK26" s="38" t="s">
        <v>198</v>
      </c>
      <c r="AL26" s="36" t="s">
        <v>200</v>
      </c>
      <c r="AM26" s="37">
        <v>13.252790776552327</v>
      </c>
      <c r="AO26" s="35" t="s">
        <v>197</v>
      </c>
      <c r="AP26" s="36" t="s">
        <v>200</v>
      </c>
      <c r="AQ26" s="37">
        <v>0</v>
      </c>
      <c r="AS26" s="38" t="s">
        <v>198</v>
      </c>
      <c r="AT26" s="36" t="s">
        <v>200</v>
      </c>
      <c r="AU26" s="37">
        <v>36.103688210999962</v>
      </c>
      <c r="AW26" s="35" t="s">
        <v>197</v>
      </c>
      <c r="AX26" s="36" t="s">
        <v>200</v>
      </c>
      <c r="AY26" s="37">
        <v>0</v>
      </c>
      <c r="BA26" s="38" t="s">
        <v>198</v>
      </c>
      <c r="BB26" s="36" t="s">
        <v>200</v>
      </c>
      <c r="BC26" s="37">
        <v>25.886175558443128</v>
      </c>
    </row>
    <row r="27" spans="1:55" x14ac:dyDescent="0.35">
      <c r="A27" s="35" t="s">
        <v>197</v>
      </c>
      <c r="B27" s="36" t="s">
        <v>105</v>
      </c>
      <c r="C27" s="37">
        <v>-0.75469307920793072</v>
      </c>
      <c r="E27" s="38" t="s">
        <v>198</v>
      </c>
      <c r="F27" s="36" t="s">
        <v>105</v>
      </c>
      <c r="G27" s="37">
        <v>1.1007920791952238E-4</v>
      </c>
      <c r="I27" s="35" t="s">
        <v>197</v>
      </c>
      <c r="J27" s="36" t="s">
        <v>105</v>
      </c>
      <c r="K27" s="37">
        <v>-0.19168660396039816</v>
      </c>
      <c r="M27" s="38" t="s">
        <v>198</v>
      </c>
      <c r="N27" s="36" t="s">
        <v>105</v>
      </c>
      <c r="O27" s="37">
        <v>-3.338396039603799E-3</v>
      </c>
      <c r="Q27" s="35" t="s">
        <v>197</v>
      </c>
      <c r="R27" s="36" t="s">
        <v>105</v>
      </c>
      <c r="S27" s="37">
        <v>-0.19002336633663597</v>
      </c>
      <c r="U27" s="38" t="s">
        <v>198</v>
      </c>
      <c r="V27" s="36" t="s">
        <v>105</v>
      </c>
      <c r="W27" s="37">
        <v>6.4589900990096863E-3</v>
      </c>
      <c r="Y27" s="35" t="s">
        <v>197</v>
      </c>
      <c r="Z27" s="36" t="s">
        <v>105</v>
      </c>
      <c r="AA27" s="37">
        <v>-0.17198902970297014</v>
      </c>
      <c r="AC27" s="38" t="s">
        <v>198</v>
      </c>
      <c r="AD27" s="36" t="s">
        <v>105</v>
      </c>
      <c r="AE27" s="37">
        <v>-1.6543326732673152E-2</v>
      </c>
      <c r="AG27" s="35" t="s">
        <v>197</v>
      </c>
      <c r="AH27" s="36" t="s">
        <v>105</v>
      </c>
      <c r="AI27" s="37">
        <v>-0.18146616831683204</v>
      </c>
      <c r="AK27" s="38" t="s">
        <v>198</v>
      </c>
      <c r="AL27" s="36" t="s">
        <v>105</v>
      </c>
      <c r="AM27" s="37">
        <v>-3.9259465346534864E-2</v>
      </c>
      <c r="AO27" s="35" t="s">
        <v>197</v>
      </c>
      <c r="AP27" s="36" t="s">
        <v>105</v>
      </c>
      <c r="AQ27" s="37">
        <v>-0.53785136540536571</v>
      </c>
      <c r="AS27" s="38" t="s">
        <v>198</v>
      </c>
      <c r="AT27" s="36" t="s">
        <v>105</v>
      </c>
      <c r="AU27" s="37">
        <v>-5.9063069157754292E-2</v>
      </c>
      <c r="AW27" s="35" t="s">
        <v>197</v>
      </c>
      <c r="AX27" s="36" t="s">
        <v>105</v>
      </c>
      <c r="AY27" s="37">
        <v>-0.35345519801980219</v>
      </c>
      <c r="BA27" s="38" t="s">
        <v>198</v>
      </c>
      <c r="BB27" s="36" t="s">
        <v>105</v>
      </c>
      <c r="BC27" s="37">
        <v>-5.5802792079208019E-2</v>
      </c>
    </row>
    <row r="28" spans="1:55" x14ac:dyDescent="0.35">
      <c r="A28" s="35" t="s">
        <v>197</v>
      </c>
      <c r="B28" s="36" t="s">
        <v>106</v>
      </c>
      <c r="C28" s="37">
        <v>-1.5645512178217831</v>
      </c>
      <c r="E28" s="38" t="s">
        <v>198</v>
      </c>
      <c r="F28" s="36" t="s">
        <v>106</v>
      </c>
      <c r="G28" s="37">
        <v>-1.0648227227722775</v>
      </c>
      <c r="I28" s="35" t="s">
        <v>197</v>
      </c>
      <c r="J28" s="36" t="s">
        <v>106</v>
      </c>
      <c r="K28" s="37">
        <v>-0.36417341584158525</v>
      </c>
      <c r="M28" s="38" t="s">
        <v>198</v>
      </c>
      <c r="N28" s="36" t="s">
        <v>106</v>
      </c>
      <c r="O28" s="37">
        <v>-0.24971035643564457</v>
      </c>
      <c r="Q28" s="35" t="s">
        <v>197</v>
      </c>
      <c r="R28" s="36" t="s">
        <v>106</v>
      </c>
      <c r="S28" s="37">
        <v>-0.38936085148514898</v>
      </c>
      <c r="U28" s="38" t="s">
        <v>198</v>
      </c>
      <c r="V28" s="36" t="s">
        <v>106</v>
      </c>
      <c r="W28" s="37">
        <v>-0.26229654455445567</v>
      </c>
      <c r="Y28" s="35" t="s">
        <v>197</v>
      </c>
      <c r="Z28" s="36" t="s">
        <v>106</v>
      </c>
      <c r="AA28" s="37">
        <v>-0.4091232871287156</v>
      </c>
      <c r="AC28" s="38" t="s">
        <v>198</v>
      </c>
      <c r="AD28" s="36" t="s">
        <v>106</v>
      </c>
      <c r="AE28" s="37">
        <v>-0.27089916831683408</v>
      </c>
      <c r="AG28" s="35" t="s">
        <v>197</v>
      </c>
      <c r="AH28" s="36" t="s">
        <v>106</v>
      </c>
      <c r="AI28" s="37">
        <v>-0.42545651485148595</v>
      </c>
      <c r="AK28" s="38" t="s">
        <v>198</v>
      </c>
      <c r="AL28" s="36" t="s">
        <v>106</v>
      </c>
      <c r="AM28" s="37">
        <v>-0.28091524752475339</v>
      </c>
      <c r="AO28" s="35" t="s">
        <v>197</v>
      </c>
      <c r="AP28" s="36" t="s">
        <v>106</v>
      </c>
      <c r="AQ28" s="37">
        <v>-1.1996148647117466</v>
      </c>
      <c r="AS28" s="38" t="s">
        <v>198</v>
      </c>
      <c r="AT28" s="36" t="s">
        <v>106</v>
      </c>
      <c r="AU28" s="37">
        <v>-0.79819524407037679</v>
      </c>
      <c r="AW28" s="35" t="s">
        <v>197</v>
      </c>
      <c r="AX28" s="36" t="s">
        <v>106</v>
      </c>
      <c r="AY28" s="37">
        <v>-0.83457980198020154</v>
      </c>
      <c r="BA28" s="38" t="s">
        <v>198</v>
      </c>
      <c r="BB28" s="36" t="s">
        <v>106</v>
      </c>
      <c r="BC28" s="37">
        <v>-0.55181441584158741</v>
      </c>
    </row>
    <row r="29" spans="1:55" x14ac:dyDescent="0.35">
      <c r="A29" s="35" t="s">
        <v>197</v>
      </c>
      <c r="B29" s="36" t="s">
        <v>107</v>
      </c>
      <c r="C29" s="37">
        <v>-3.9511574257425797E-2</v>
      </c>
      <c r="E29" s="38" t="s">
        <v>198</v>
      </c>
      <c r="F29" s="36" t="s">
        <v>107</v>
      </c>
      <c r="G29" s="37">
        <v>9.815707920792123E-2</v>
      </c>
      <c r="I29" s="35" t="s">
        <v>197</v>
      </c>
      <c r="J29" s="36" t="s">
        <v>107</v>
      </c>
      <c r="K29" s="37">
        <v>-1.2985108910891163E-2</v>
      </c>
      <c r="M29" s="38" t="s">
        <v>198</v>
      </c>
      <c r="N29" s="36" t="s">
        <v>107</v>
      </c>
      <c r="O29" s="37">
        <v>3.5514128712871559E-2</v>
      </c>
      <c r="Q29" s="35" t="s">
        <v>197</v>
      </c>
      <c r="R29" s="36" t="s">
        <v>107</v>
      </c>
      <c r="S29" s="37">
        <v>-2.1528871287128701E-2</v>
      </c>
      <c r="U29" s="38" t="s">
        <v>198</v>
      </c>
      <c r="V29" s="36" t="s">
        <v>107</v>
      </c>
      <c r="W29" s="37">
        <v>2.8199772277227794E-2</v>
      </c>
      <c r="Y29" s="35" t="s">
        <v>197</v>
      </c>
      <c r="Z29" s="36" t="s">
        <v>107</v>
      </c>
      <c r="AA29" s="37">
        <v>-5.1389603960395949E-3</v>
      </c>
      <c r="AC29" s="38" t="s">
        <v>198</v>
      </c>
      <c r="AD29" s="36" t="s">
        <v>107</v>
      </c>
      <c r="AE29" s="37">
        <v>2.5683990099009964E-2</v>
      </c>
      <c r="AG29" s="35" t="s">
        <v>197</v>
      </c>
      <c r="AH29" s="36" t="s">
        <v>107</v>
      </c>
      <c r="AI29" s="37">
        <v>2.2426138613861613E-3</v>
      </c>
      <c r="AK29" s="38" t="s">
        <v>198</v>
      </c>
      <c r="AL29" s="36" t="s">
        <v>107</v>
      </c>
      <c r="AM29" s="37">
        <v>1.3638207920792121E-2</v>
      </c>
      <c r="AO29" s="35" t="s">
        <v>197</v>
      </c>
      <c r="AP29" s="36" t="s">
        <v>107</v>
      </c>
      <c r="AQ29" s="37">
        <v>-2.1128304624959245E-2</v>
      </c>
      <c r="AS29" s="38" t="s">
        <v>198</v>
      </c>
      <c r="AT29" s="36" t="s">
        <v>107</v>
      </c>
      <c r="AU29" s="37">
        <v>5.507344972116112E-2</v>
      </c>
      <c r="AW29" s="35" t="s">
        <v>197</v>
      </c>
      <c r="AX29" s="36" t="s">
        <v>107</v>
      </c>
      <c r="AY29" s="37">
        <v>-2.8963465346534337E-3</v>
      </c>
      <c r="BA29" s="38" t="s">
        <v>198</v>
      </c>
      <c r="BB29" s="36" t="s">
        <v>107</v>
      </c>
      <c r="BC29" s="37">
        <v>3.9322198019802086E-2</v>
      </c>
    </row>
    <row r="30" spans="1:55" x14ac:dyDescent="0.35">
      <c r="A30" s="35" t="s">
        <v>197</v>
      </c>
      <c r="B30" s="36" t="s">
        <v>108</v>
      </c>
      <c r="C30" s="37">
        <v>-0.34053205940594033</v>
      </c>
      <c r="E30" s="38" t="s">
        <v>198</v>
      </c>
      <c r="F30" s="36" t="s">
        <v>108</v>
      </c>
      <c r="G30" s="37">
        <v>-0.24637368316831645</v>
      </c>
      <c r="I30" s="35" t="s">
        <v>197</v>
      </c>
      <c r="J30" s="36" t="s">
        <v>108</v>
      </c>
      <c r="K30" s="37">
        <v>-0.27942078217821731</v>
      </c>
      <c r="M30" s="38" t="s">
        <v>198</v>
      </c>
      <c r="N30" s="36" t="s">
        <v>108</v>
      </c>
      <c r="O30" s="37">
        <v>-0.25271896039603903</v>
      </c>
      <c r="Q30" s="35" t="s">
        <v>197</v>
      </c>
      <c r="R30" s="36" t="s">
        <v>108</v>
      </c>
      <c r="S30" s="37">
        <v>-1.6375554455445564E-2</v>
      </c>
      <c r="U30" s="38" t="s">
        <v>198</v>
      </c>
      <c r="V30" s="36" t="s">
        <v>108</v>
      </c>
      <c r="W30" s="37">
        <v>6.5253762376237916E-3</v>
      </c>
      <c r="Y30" s="35" t="s">
        <v>197</v>
      </c>
      <c r="Z30" s="36" t="s">
        <v>108</v>
      </c>
      <c r="AA30" s="37">
        <v>0</v>
      </c>
      <c r="AC30" s="38" t="s">
        <v>198</v>
      </c>
      <c r="AD30" s="36" t="s">
        <v>108</v>
      </c>
      <c r="AE30" s="37">
        <v>0</v>
      </c>
      <c r="AG30" s="35" t="s">
        <v>197</v>
      </c>
      <c r="AH30" s="36" t="s">
        <v>108</v>
      </c>
      <c r="AI30" s="37">
        <v>0</v>
      </c>
      <c r="AK30" s="38" t="s">
        <v>198</v>
      </c>
      <c r="AL30" s="36" t="s">
        <v>108</v>
      </c>
      <c r="AM30" s="37">
        <v>0</v>
      </c>
      <c r="AO30" s="35" t="s">
        <v>197</v>
      </c>
      <c r="AP30" s="36" t="s">
        <v>108</v>
      </c>
      <c r="AQ30" s="37">
        <v>0</v>
      </c>
      <c r="AS30" s="38" t="s">
        <v>198</v>
      </c>
      <c r="AT30" s="36" t="s">
        <v>108</v>
      </c>
      <c r="AU30" s="37">
        <v>8.5000000000000023E-7</v>
      </c>
      <c r="AW30" s="35" t="s">
        <v>197</v>
      </c>
      <c r="AX30" s="36" t="s">
        <v>108</v>
      </c>
      <c r="AY30" s="37">
        <v>0</v>
      </c>
      <c r="BA30" s="38" t="s">
        <v>198</v>
      </c>
      <c r="BB30" s="36" t="s">
        <v>108</v>
      </c>
      <c r="BC30" s="37">
        <v>0</v>
      </c>
    </row>
    <row r="31" spans="1:55" x14ac:dyDescent="0.35">
      <c r="A31" s="35" t="s">
        <v>197</v>
      </c>
      <c r="B31" s="36" t="s">
        <v>109</v>
      </c>
      <c r="C31" s="37">
        <v>-1.6358662871287153</v>
      </c>
      <c r="E31" s="38" t="s">
        <v>198</v>
      </c>
      <c r="F31" s="36" t="s">
        <v>109</v>
      </c>
      <c r="G31" s="37">
        <v>-1.1140659054218358</v>
      </c>
      <c r="I31" s="35" t="s">
        <v>197</v>
      </c>
      <c r="J31" s="36" t="s">
        <v>109</v>
      </c>
      <c r="K31" s="37">
        <v>-0.94140627722772474</v>
      </c>
      <c r="M31" s="38" t="s">
        <v>198</v>
      </c>
      <c r="N31" s="36" t="s">
        <v>109</v>
      </c>
      <c r="O31" s="37">
        <v>-0.71050403916577076</v>
      </c>
      <c r="Q31" s="35" t="s">
        <v>197</v>
      </c>
      <c r="R31" s="36" t="s">
        <v>109</v>
      </c>
      <c r="S31" s="37">
        <v>-0.312358544554455</v>
      </c>
      <c r="U31" s="38" t="s">
        <v>198</v>
      </c>
      <c r="V31" s="36" t="s">
        <v>109</v>
      </c>
      <c r="W31" s="37">
        <v>-0.22720849288358047</v>
      </c>
      <c r="Y31" s="35" t="s">
        <v>197</v>
      </c>
      <c r="Z31" s="36" t="s">
        <v>109</v>
      </c>
      <c r="AA31" s="37">
        <v>-0.11482515841584262</v>
      </c>
      <c r="AC31" s="38" t="s">
        <v>198</v>
      </c>
      <c r="AD31" s="36" t="s">
        <v>109</v>
      </c>
      <c r="AE31" s="37">
        <v>-7.4271346011379963E-3</v>
      </c>
      <c r="AG31" s="35" t="s">
        <v>197</v>
      </c>
      <c r="AH31" s="36" t="s">
        <v>109</v>
      </c>
      <c r="AI31" s="37">
        <v>-0.19315312871287135</v>
      </c>
      <c r="AK31" s="38" t="s">
        <v>198</v>
      </c>
      <c r="AL31" s="36" t="s">
        <v>109</v>
      </c>
      <c r="AM31" s="37">
        <v>-1.6311630534349218E-2</v>
      </c>
      <c r="AO31" s="35" t="s">
        <v>197</v>
      </c>
      <c r="AP31" s="36" t="s">
        <v>109</v>
      </c>
      <c r="AQ31" s="37">
        <v>-0.5609306035834476</v>
      </c>
      <c r="AS31" s="38" t="s">
        <v>198</v>
      </c>
      <c r="AT31" s="36" t="s">
        <v>109</v>
      </c>
      <c r="AU31" s="37">
        <v>-0.17440220571794046</v>
      </c>
      <c r="AW31" s="35" t="s">
        <v>197</v>
      </c>
      <c r="AX31" s="36" t="s">
        <v>109</v>
      </c>
      <c r="AY31" s="37">
        <v>-0.307978287128714</v>
      </c>
      <c r="BA31" s="38" t="s">
        <v>198</v>
      </c>
      <c r="BB31" s="36" t="s">
        <v>109</v>
      </c>
      <c r="BC31" s="37">
        <v>-2.3738765135487214E-2</v>
      </c>
    </row>
    <row r="32" spans="1:55" x14ac:dyDescent="0.35">
      <c r="A32" s="35" t="s">
        <v>197</v>
      </c>
      <c r="B32" s="36" t="s">
        <v>110</v>
      </c>
      <c r="C32" s="37">
        <v>-2.1506103564356422</v>
      </c>
      <c r="E32" s="38" t="s">
        <v>198</v>
      </c>
      <c r="F32" s="36" t="s">
        <v>110</v>
      </c>
      <c r="G32" s="37">
        <v>-1.0303641103143539</v>
      </c>
      <c r="I32" s="35" t="s">
        <v>197</v>
      </c>
      <c r="J32" s="36" t="s">
        <v>110</v>
      </c>
      <c r="K32" s="37">
        <v>-0.58103734653465189</v>
      </c>
      <c r="M32" s="38" t="s">
        <v>198</v>
      </c>
      <c r="N32" s="36" t="s">
        <v>110</v>
      </c>
      <c r="O32" s="37">
        <v>-0.29319231661757172</v>
      </c>
      <c r="Q32" s="35" t="s">
        <v>197</v>
      </c>
      <c r="R32" s="36" t="s">
        <v>110</v>
      </c>
      <c r="S32" s="37">
        <v>-0.54229875247524761</v>
      </c>
      <c r="U32" s="38" t="s">
        <v>198</v>
      </c>
      <c r="V32" s="36" t="s">
        <v>110</v>
      </c>
      <c r="W32" s="37">
        <v>-0.25457046226485103</v>
      </c>
      <c r="Y32" s="35" t="s">
        <v>197</v>
      </c>
      <c r="Z32" s="36" t="s">
        <v>110</v>
      </c>
      <c r="AA32" s="37">
        <v>-0.35378853465346616</v>
      </c>
      <c r="AC32" s="38" t="s">
        <v>198</v>
      </c>
      <c r="AD32" s="36" t="s">
        <v>110</v>
      </c>
      <c r="AE32" s="37">
        <v>-0.14462579293472277</v>
      </c>
      <c r="AG32" s="35" t="s">
        <v>197</v>
      </c>
      <c r="AH32" s="36" t="s">
        <v>110</v>
      </c>
      <c r="AI32" s="37">
        <v>-0.4898696039603947</v>
      </c>
      <c r="AK32" s="38" t="s">
        <v>198</v>
      </c>
      <c r="AL32" s="36" t="s">
        <v>110</v>
      </c>
      <c r="AM32" s="37">
        <v>-0.16873396429476656</v>
      </c>
      <c r="AO32" s="35" t="s">
        <v>197</v>
      </c>
      <c r="AP32" s="36" t="s">
        <v>110</v>
      </c>
      <c r="AQ32" s="37">
        <v>-1.2329061606343348</v>
      </c>
      <c r="AS32" s="38" t="s">
        <v>198</v>
      </c>
      <c r="AT32" s="36" t="s">
        <v>110</v>
      </c>
      <c r="AU32" s="37">
        <v>-0.43033413594077335</v>
      </c>
      <c r="AW32" s="35" t="s">
        <v>197</v>
      </c>
      <c r="AX32" s="36" t="s">
        <v>110</v>
      </c>
      <c r="AY32" s="37">
        <v>-0.84365813861386085</v>
      </c>
      <c r="BA32" s="38" t="s">
        <v>198</v>
      </c>
      <c r="BB32" s="36" t="s">
        <v>110</v>
      </c>
      <c r="BC32" s="37">
        <v>-0.31335975722948933</v>
      </c>
    </row>
    <row r="33" spans="1:55" x14ac:dyDescent="0.35">
      <c r="A33" s="35" t="s">
        <v>197</v>
      </c>
      <c r="B33" s="36" t="s">
        <v>111</v>
      </c>
      <c r="C33" s="37">
        <v>-0.84385115841584224</v>
      </c>
      <c r="E33" s="38" t="s">
        <v>198</v>
      </c>
      <c r="F33" s="36" t="s">
        <v>111</v>
      </c>
      <c r="G33" s="37">
        <v>-0.36895907541066619</v>
      </c>
      <c r="I33" s="35" t="s">
        <v>197</v>
      </c>
      <c r="J33" s="36" t="s">
        <v>111</v>
      </c>
      <c r="K33" s="37">
        <v>-0.20710884158415849</v>
      </c>
      <c r="M33" s="38" t="s">
        <v>198</v>
      </c>
      <c r="N33" s="36" t="s">
        <v>111</v>
      </c>
      <c r="O33" s="37">
        <v>-9.0734699791854334E-2</v>
      </c>
      <c r="Q33" s="35" t="s">
        <v>197</v>
      </c>
      <c r="R33" s="36" t="s">
        <v>111</v>
      </c>
      <c r="S33" s="37">
        <v>-0.20855366336633729</v>
      </c>
      <c r="U33" s="38" t="s">
        <v>198</v>
      </c>
      <c r="V33" s="36" t="s">
        <v>111</v>
      </c>
      <c r="W33" s="37">
        <v>-8.7046258522727599E-2</v>
      </c>
      <c r="Y33" s="35" t="s">
        <v>197</v>
      </c>
      <c r="Z33" s="36" t="s">
        <v>111</v>
      </c>
      <c r="AA33" s="37">
        <v>-0.19048676237623724</v>
      </c>
      <c r="AC33" s="38" t="s">
        <v>198</v>
      </c>
      <c r="AD33" s="36" t="s">
        <v>111</v>
      </c>
      <c r="AE33" s="37">
        <v>-6.8364565918698744E-2</v>
      </c>
      <c r="AG33" s="35" t="s">
        <v>197</v>
      </c>
      <c r="AH33" s="36" t="s">
        <v>111</v>
      </c>
      <c r="AI33" s="37">
        <v>-0.18304522772277218</v>
      </c>
      <c r="AK33" s="38" t="s">
        <v>198</v>
      </c>
      <c r="AL33" s="36" t="s">
        <v>111</v>
      </c>
      <c r="AM33" s="37">
        <v>-6.0902415822124113E-2</v>
      </c>
      <c r="AO33" s="35" t="s">
        <v>197</v>
      </c>
      <c r="AP33" s="36" t="s">
        <v>111</v>
      </c>
      <c r="AQ33" s="37">
        <v>-0.55746744437784912</v>
      </c>
      <c r="AS33" s="38" t="s">
        <v>198</v>
      </c>
      <c r="AT33" s="36" t="s">
        <v>111</v>
      </c>
      <c r="AU33" s="37">
        <v>-0.20499307254266932</v>
      </c>
      <c r="AW33" s="35" t="s">
        <v>197</v>
      </c>
      <c r="AX33" s="36" t="s">
        <v>111</v>
      </c>
      <c r="AY33" s="37">
        <v>-0.37353199009900939</v>
      </c>
      <c r="BA33" s="38" t="s">
        <v>198</v>
      </c>
      <c r="BB33" s="36" t="s">
        <v>111</v>
      </c>
      <c r="BC33" s="37">
        <v>-0.12926698174082285</v>
      </c>
    </row>
    <row r="34" spans="1:55" x14ac:dyDescent="0.35">
      <c r="A34" s="35" t="s">
        <v>197</v>
      </c>
      <c r="B34" s="36" t="s">
        <v>35</v>
      </c>
      <c r="C34" s="37">
        <v>-8.2805510495048935</v>
      </c>
      <c r="E34" s="38" t="s">
        <v>198</v>
      </c>
      <c r="F34" s="36" t="s">
        <v>35</v>
      </c>
      <c r="G34" s="37">
        <v>-1.3291029251860769</v>
      </c>
      <c r="I34" s="35" t="s">
        <v>197</v>
      </c>
      <c r="J34" s="36" t="s">
        <v>35</v>
      </c>
      <c r="K34" s="37">
        <v>-1.3157072772277116</v>
      </c>
      <c r="M34" s="38" t="s">
        <v>198</v>
      </c>
      <c r="N34" s="36" t="s">
        <v>35</v>
      </c>
      <c r="O34" s="37">
        <v>0.20112711930185789</v>
      </c>
      <c r="Q34" s="35" t="s">
        <v>197</v>
      </c>
      <c r="R34" s="36" t="s">
        <v>35</v>
      </c>
      <c r="S34" s="37">
        <v>-2.9785362673267128</v>
      </c>
      <c r="U34" s="38" t="s">
        <v>198</v>
      </c>
      <c r="V34" s="36" t="s">
        <v>35</v>
      </c>
      <c r="W34" s="37">
        <v>-0.90907633484986183</v>
      </c>
      <c r="Y34" s="35" t="s">
        <v>197</v>
      </c>
      <c r="Z34" s="36" t="s">
        <v>35</v>
      </c>
      <c r="AA34" s="37">
        <v>-2.2960662574257498</v>
      </c>
      <c r="AC34" s="38" t="s">
        <v>198</v>
      </c>
      <c r="AD34" s="36" t="s">
        <v>35</v>
      </c>
      <c r="AE34" s="37">
        <v>-0.58672533127608495</v>
      </c>
      <c r="AG34" s="35" t="s">
        <v>197</v>
      </c>
      <c r="AH34" s="36" t="s">
        <v>35</v>
      </c>
      <c r="AI34" s="37">
        <v>-1.5465925346534619</v>
      </c>
      <c r="AK34" s="38" t="s">
        <v>198</v>
      </c>
      <c r="AL34" s="36" t="s">
        <v>35</v>
      </c>
      <c r="AM34" s="37">
        <v>5.698892351246488E-2</v>
      </c>
      <c r="AO34" s="35" t="s">
        <v>197</v>
      </c>
      <c r="AP34" s="36" t="s">
        <v>35</v>
      </c>
      <c r="AQ34" s="37">
        <v>-6.5045347745262827</v>
      </c>
      <c r="AS34" s="38" t="s">
        <v>198</v>
      </c>
      <c r="AT34" s="36" t="s">
        <v>35</v>
      </c>
      <c r="AU34" s="37">
        <v>-1.4162752782872121</v>
      </c>
      <c r="AW34" s="35" t="s">
        <v>197</v>
      </c>
      <c r="AX34" s="36" t="s">
        <v>35</v>
      </c>
      <c r="AY34" s="37">
        <v>-3.8426587920792117</v>
      </c>
      <c r="BA34" s="38" t="s">
        <v>198</v>
      </c>
      <c r="BB34" s="36" t="s">
        <v>35</v>
      </c>
      <c r="BC34" s="37">
        <v>-0.52973640776362008</v>
      </c>
    </row>
    <row r="35" spans="1:55" x14ac:dyDescent="0.35">
      <c r="A35" s="35" t="s">
        <v>197</v>
      </c>
      <c r="B35" s="36" t="s">
        <v>115</v>
      </c>
      <c r="C35" s="37">
        <v>-0.90962359405939686</v>
      </c>
      <c r="E35" s="38" t="s">
        <v>198</v>
      </c>
      <c r="F35" s="36" t="s">
        <v>115</v>
      </c>
      <c r="G35" s="37">
        <v>-0.45722286138613438</v>
      </c>
      <c r="I35" s="35" t="s">
        <v>197</v>
      </c>
      <c r="J35" s="36" t="s">
        <v>115</v>
      </c>
      <c r="K35" s="37">
        <v>-0.24482394059405732</v>
      </c>
      <c r="M35" s="38" t="s">
        <v>198</v>
      </c>
      <c r="N35" s="36" t="s">
        <v>115</v>
      </c>
      <c r="O35" s="37">
        <v>-0.11613686138613812</v>
      </c>
      <c r="Q35" s="35" t="s">
        <v>197</v>
      </c>
      <c r="R35" s="36" t="s">
        <v>115</v>
      </c>
      <c r="S35" s="37">
        <v>-0.26609087128712705</v>
      </c>
      <c r="U35" s="38" t="s">
        <v>198</v>
      </c>
      <c r="V35" s="36" t="s">
        <v>115</v>
      </c>
      <c r="W35" s="37">
        <v>-0.15876994059405899</v>
      </c>
      <c r="Y35" s="35" t="s">
        <v>197</v>
      </c>
      <c r="Z35" s="36" t="s">
        <v>115</v>
      </c>
      <c r="AA35" s="37">
        <v>-0.203542237623763</v>
      </c>
      <c r="AC35" s="38" t="s">
        <v>198</v>
      </c>
      <c r="AD35" s="36" t="s">
        <v>115</v>
      </c>
      <c r="AE35" s="37">
        <v>-9.2996940594059899E-2</v>
      </c>
      <c r="AG35" s="35" t="s">
        <v>197</v>
      </c>
      <c r="AH35" s="36" t="s">
        <v>115</v>
      </c>
      <c r="AI35" s="37">
        <v>-0.17029706930693142</v>
      </c>
      <c r="AK35" s="38" t="s">
        <v>198</v>
      </c>
      <c r="AL35" s="36" t="s">
        <v>115</v>
      </c>
      <c r="AM35" s="37">
        <v>-5.4379643564356865E-2</v>
      </c>
      <c r="AO35" s="35" t="s">
        <v>197</v>
      </c>
      <c r="AP35" s="36" t="s">
        <v>115</v>
      </c>
      <c r="AQ35" s="37">
        <v>-0.54824857732141075</v>
      </c>
      <c r="AS35" s="38" t="s">
        <v>198</v>
      </c>
      <c r="AT35" s="36" t="s">
        <v>115</v>
      </c>
      <c r="AU35" s="37">
        <v>-0.23762395326853308</v>
      </c>
      <c r="AW35" s="35" t="s">
        <v>197</v>
      </c>
      <c r="AX35" s="36" t="s">
        <v>115</v>
      </c>
      <c r="AY35" s="37">
        <v>-0.37383930693069445</v>
      </c>
      <c r="BA35" s="38" t="s">
        <v>198</v>
      </c>
      <c r="BB35" s="36" t="s">
        <v>115</v>
      </c>
      <c r="BC35" s="37">
        <v>-0.14737658415841676</v>
      </c>
    </row>
    <row r="36" spans="1:55" x14ac:dyDescent="0.35">
      <c r="A36" s="35" t="s">
        <v>197</v>
      </c>
      <c r="B36" s="36" t="s">
        <v>116</v>
      </c>
      <c r="C36" s="37">
        <v>-2.9728959108910886</v>
      </c>
      <c r="E36" s="38" t="s">
        <v>198</v>
      </c>
      <c r="F36" s="36" t="s">
        <v>116</v>
      </c>
      <c r="G36" s="37">
        <v>-1.8269082616599919</v>
      </c>
      <c r="I36" s="35" t="s">
        <v>197</v>
      </c>
      <c r="J36" s="36" t="s">
        <v>116</v>
      </c>
      <c r="K36" s="37">
        <v>-0.93238500990099094</v>
      </c>
      <c r="M36" s="38" t="s">
        <v>198</v>
      </c>
      <c r="N36" s="36" t="s">
        <v>116</v>
      </c>
      <c r="O36" s="37">
        <v>-0.63906462389645158</v>
      </c>
      <c r="Q36" s="35" t="s">
        <v>197</v>
      </c>
      <c r="R36" s="36" t="s">
        <v>116</v>
      </c>
      <c r="S36" s="37">
        <v>-0.68953227722772326</v>
      </c>
      <c r="U36" s="38" t="s">
        <v>198</v>
      </c>
      <c r="V36" s="36" t="s">
        <v>116</v>
      </c>
      <c r="W36" s="37">
        <v>-0.39837078425742484</v>
      </c>
      <c r="Y36" s="35" t="s">
        <v>197</v>
      </c>
      <c r="Z36" s="36" t="s">
        <v>116</v>
      </c>
      <c r="AA36" s="37">
        <v>-0.64864781188118892</v>
      </c>
      <c r="AC36" s="38" t="s">
        <v>198</v>
      </c>
      <c r="AD36" s="36" t="s">
        <v>116</v>
      </c>
      <c r="AE36" s="37">
        <v>-0.35956199174808301</v>
      </c>
      <c r="AG36" s="35" t="s">
        <v>197</v>
      </c>
      <c r="AH36" s="36" t="s">
        <v>116</v>
      </c>
      <c r="AI36" s="37">
        <v>-0.67501585148514864</v>
      </c>
      <c r="AK36" s="38" t="s">
        <v>198</v>
      </c>
      <c r="AL36" s="36" t="s">
        <v>116</v>
      </c>
      <c r="AM36" s="37">
        <v>-0.38816208815479486</v>
      </c>
      <c r="AO36" s="35" t="s">
        <v>197</v>
      </c>
      <c r="AP36" s="36" t="s">
        <v>116</v>
      </c>
      <c r="AQ36" s="37">
        <v>-1.974192586544623</v>
      </c>
      <c r="AS36" s="38" t="s">
        <v>198</v>
      </c>
      <c r="AT36" s="36" t="s">
        <v>116</v>
      </c>
      <c r="AU36" s="37">
        <v>-1.0958134044836234</v>
      </c>
      <c r="AW36" s="35" t="s">
        <v>197</v>
      </c>
      <c r="AX36" s="36" t="s">
        <v>116</v>
      </c>
      <c r="AY36" s="37">
        <v>-1.3236636633663377</v>
      </c>
      <c r="BA36" s="38" t="s">
        <v>198</v>
      </c>
      <c r="BB36" s="36" t="s">
        <v>116</v>
      </c>
      <c r="BC36" s="37">
        <v>-0.74772407990287793</v>
      </c>
    </row>
    <row r="37" spans="1:55" x14ac:dyDescent="0.35">
      <c r="A37" s="35" t="s">
        <v>197</v>
      </c>
      <c r="B37" s="36" t="s">
        <v>118</v>
      </c>
      <c r="C37" s="37">
        <v>-0.50029057425742673</v>
      </c>
      <c r="E37" s="38" t="s">
        <v>198</v>
      </c>
      <c r="F37" s="36" t="s">
        <v>118</v>
      </c>
      <c r="G37" s="37">
        <v>-0.36257531683168392</v>
      </c>
      <c r="I37" s="35" t="s">
        <v>197</v>
      </c>
      <c r="J37" s="36" t="s">
        <v>118</v>
      </c>
      <c r="K37" s="37">
        <v>-0.11385326732673284</v>
      </c>
      <c r="M37" s="38" t="s">
        <v>198</v>
      </c>
      <c r="N37" s="36" t="s">
        <v>118</v>
      </c>
      <c r="O37" s="37">
        <v>-8.5293702970297119E-2</v>
      </c>
      <c r="Q37" s="35" t="s">
        <v>197</v>
      </c>
      <c r="R37" s="36" t="s">
        <v>118</v>
      </c>
      <c r="S37" s="37">
        <v>-0.22561316831683254</v>
      </c>
      <c r="U37" s="38" t="s">
        <v>198</v>
      </c>
      <c r="V37" s="36" t="s">
        <v>118</v>
      </c>
      <c r="W37" s="37">
        <v>-0.18031342574257511</v>
      </c>
      <c r="Y37" s="35" t="s">
        <v>197</v>
      </c>
      <c r="Z37" s="36" t="s">
        <v>118</v>
      </c>
      <c r="AA37" s="37">
        <v>-9.4511039603960456E-2</v>
      </c>
      <c r="AC37" s="38" t="s">
        <v>198</v>
      </c>
      <c r="AD37" s="36" t="s">
        <v>118</v>
      </c>
      <c r="AE37" s="37">
        <v>-6.2725128712871253E-2</v>
      </c>
      <c r="AG37" s="35" t="s">
        <v>197</v>
      </c>
      <c r="AH37" s="36" t="s">
        <v>118</v>
      </c>
      <c r="AI37" s="37">
        <v>-8.895300000000006E-2</v>
      </c>
      <c r="AK37" s="38" t="s">
        <v>198</v>
      </c>
      <c r="AL37" s="36" t="s">
        <v>118</v>
      </c>
      <c r="AM37" s="37">
        <v>-5.0376514851485157E-2</v>
      </c>
      <c r="AO37" s="35" t="s">
        <v>197</v>
      </c>
      <c r="AP37" s="36" t="s">
        <v>118</v>
      </c>
      <c r="AQ37" s="37">
        <v>-0.39405498183409737</v>
      </c>
      <c r="AS37" s="38" t="s">
        <v>198</v>
      </c>
      <c r="AT37" s="36" t="s">
        <v>118</v>
      </c>
      <c r="AU37" s="37">
        <v>-0.27695206756821922</v>
      </c>
      <c r="AW37" s="35" t="s">
        <v>197</v>
      </c>
      <c r="AX37" s="36" t="s">
        <v>118</v>
      </c>
      <c r="AY37" s="37">
        <v>-0.18346403960396052</v>
      </c>
      <c r="BA37" s="38" t="s">
        <v>198</v>
      </c>
      <c r="BB37" s="36" t="s">
        <v>118</v>
      </c>
      <c r="BC37" s="37">
        <v>-0.11310164356435641</v>
      </c>
    </row>
    <row r="38" spans="1:55" x14ac:dyDescent="0.35">
      <c r="A38" s="35" t="s">
        <v>197</v>
      </c>
      <c r="B38" s="36" t="s">
        <v>120</v>
      </c>
      <c r="C38" s="37">
        <v>-0.62405756435643622</v>
      </c>
      <c r="E38" s="38" t="s">
        <v>198</v>
      </c>
      <c r="F38" s="36" t="s">
        <v>120</v>
      </c>
      <c r="G38" s="37">
        <v>-0.3335630198019805</v>
      </c>
      <c r="I38" s="35" t="s">
        <v>197</v>
      </c>
      <c r="J38" s="36" t="s">
        <v>120</v>
      </c>
      <c r="K38" s="37">
        <v>-0.15371223762376252</v>
      </c>
      <c r="M38" s="38" t="s">
        <v>198</v>
      </c>
      <c r="N38" s="36" t="s">
        <v>120</v>
      </c>
      <c r="O38" s="37">
        <v>-7.9494841584158524E-2</v>
      </c>
      <c r="Q38" s="35" t="s">
        <v>197</v>
      </c>
      <c r="R38" s="36" t="s">
        <v>120</v>
      </c>
      <c r="S38" s="37">
        <v>-0.17470302970297025</v>
      </c>
      <c r="U38" s="38" t="s">
        <v>198</v>
      </c>
      <c r="V38" s="36" t="s">
        <v>120</v>
      </c>
      <c r="W38" s="37">
        <v>-0.10264513861386111</v>
      </c>
      <c r="Y38" s="35" t="s">
        <v>197</v>
      </c>
      <c r="Z38" s="36" t="s">
        <v>120</v>
      </c>
      <c r="AA38" s="37">
        <v>-0.14552284158415862</v>
      </c>
      <c r="AC38" s="38" t="s">
        <v>198</v>
      </c>
      <c r="AD38" s="36" t="s">
        <v>120</v>
      </c>
      <c r="AE38" s="37">
        <v>-7.7244940594059605E-2</v>
      </c>
      <c r="AG38" s="35" t="s">
        <v>197</v>
      </c>
      <c r="AH38" s="36" t="s">
        <v>120</v>
      </c>
      <c r="AI38" s="37">
        <v>-0.18007628712871293</v>
      </c>
      <c r="AK38" s="38" t="s">
        <v>198</v>
      </c>
      <c r="AL38" s="36" t="s">
        <v>120</v>
      </c>
      <c r="AM38" s="37">
        <v>-0.10742228712871296</v>
      </c>
      <c r="AO38" s="35" t="s">
        <v>197</v>
      </c>
      <c r="AP38" s="36" t="s">
        <v>120</v>
      </c>
      <c r="AQ38" s="37">
        <v>-0.49378752276874988</v>
      </c>
      <c r="AS38" s="38" t="s">
        <v>198</v>
      </c>
      <c r="AT38" s="36" t="s">
        <v>120</v>
      </c>
      <c r="AU38" s="37">
        <v>-0.28531320572845198</v>
      </c>
      <c r="AW38" s="35" t="s">
        <v>197</v>
      </c>
      <c r="AX38" s="36" t="s">
        <v>120</v>
      </c>
      <c r="AY38" s="37">
        <v>-0.32559912871287156</v>
      </c>
      <c r="BA38" s="38" t="s">
        <v>198</v>
      </c>
      <c r="BB38" s="36" t="s">
        <v>120</v>
      </c>
      <c r="BC38" s="37">
        <v>-0.18466722772277255</v>
      </c>
    </row>
    <row r="39" spans="1:55" x14ac:dyDescent="0.35">
      <c r="A39" s="35" t="s">
        <v>197</v>
      </c>
      <c r="B39" s="36" t="s">
        <v>124</v>
      </c>
      <c r="C39" s="37">
        <v>-0.90304072277228964</v>
      </c>
      <c r="E39" s="38" t="s">
        <v>198</v>
      </c>
      <c r="F39" s="36" t="s">
        <v>124</v>
      </c>
      <c r="G39" s="37">
        <v>-0.28955790099010448</v>
      </c>
      <c r="I39" s="35" t="s">
        <v>197</v>
      </c>
      <c r="J39" s="36" t="s">
        <v>124</v>
      </c>
      <c r="K39" s="37">
        <v>-0.22208550495049817</v>
      </c>
      <c r="M39" s="38" t="s">
        <v>198</v>
      </c>
      <c r="N39" s="36" t="s">
        <v>124</v>
      </c>
      <c r="O39" s="37">
        <v>-3.1773079207921918E-2</v>
      </c>
      <c r="Q39" s="35" t="s">
        <v>197</v>
      </c>
      <c r="R39" s="36" t="s">
        <v>124</v>
      </c>
      <c r="S39" s="37">
        <v>-0.23744719801980518</v>
      </c>
      <c r="U39" s="38" t="s">
        <v>198</v>
      </c>
      <c r="V39" s="36" t="s">
        <v>124</v>
      </c>
      <c r="W39" s="37">
        <v>-7.6179821782179233E-2</v>
      </c>
      <c r="Y39" s="35" t="s">
        <v>197</v>
      </c>
      <c r="Z39" s="36" t="s">
        <v>124</v>
      </c>
      <c r="AA39" s="37">
        <v>-0.20805872277227944</v>
      </c>
      <c r="AC39" s="38" t="s">
        <v>198</v>
      </c>
      <c r="AD39" s="36" t="s">
        <v>124</v>
      </c>
      <c r="AE39" s="37">
        <v>-0.13042272277227859</v>
      </c>
      <c r="AG39" s="35" t="s">
        <v>197</v>
      </c>
      <c r="AH39" s="36" t="s">
        <v>124</v>
      </c>
      <c r="AI39" s="37">
        <v>-0.20473080198020011</v>
      </c>
      <c r="AK39" s="38" t="s">
        <v>198</v>
      </c>
      <c r="AL39" s="36" t="s">
        <v>124</v>
      </c>
      <c r="AM39" s="37">
        <v>-3.9950693069307E-2</v>
      </c>
      <c r="AO39" s="35" t="s">
        <v>197</v>
      </c>
      <c r="AP39" s="36" t="s">
        <v>124</v>
      </c>
      <c r="AQ39" s="37">
        <v>-0.59026032195174583</v>
      </c>
      <c r="AS39" s="38" t="s">
        <v>198</v>
      </c>
      <c r="AT39" s="36" t="s">
        <v>124</v>
      </c>
      <c r="AU39" s="37">
        <v>-0.18135131432213902</v>
      </c>
      <c r="AW39" s="35" t="s">
        <v>197</v>
      </c>
      <c r="AX39" s="36" t="s">
        <v>124</v>
      </c>
      <c r="AY39" s="37">
        <v>-0.41278952475247954</v>
      </c>
      <c r="BA39" s="38" t="s">
        <v>198</v>
      </c>
      <c r="BB39" s="36" t="s">
        <v>124</v>
      </c>
      <c r="BC39" s="37">
        <v>-0.17037341584158561</v>
      </c>
    </row>
    <row r="40" spans="1:55" x14ac:dyDescent="0.35">
      <c r="A40" s="35" t="s">
        <v>197</v>
      </c>
      <c r="B40" s="36" t="s">
        <v>127</v>
      </c>
      <c r="C40" s="37">
        <v>0</v>
      </c>
      <c r="E40" s="38" t="s">
        <v>198</v>
      </c>
      <c r="F40" s="36" t="s">
        <v>127</v>
      </c>
      <c r="G40" s="37">
        <v>1.1760623762376228E-2</v>
      </c>
      <c r="I40" s="35" t="s">
        <v>197</v>
      </c>
      <c r="J40" s="36" t="s">
        <v>127</v>
      </c>
      <c r="K40" s="37">
        <v>0</v>
      </c>
      <c r="M40" s="38" t="s">
        <v>198</v>
      </c>
      <c r="N40" s="36" t="s">
        <v>127</v>
      </c>
      <c r="O40" s="37">
        <v>2.7635445544554526E-3</v>
      </c>
      <c r="Q40" s="35" t="s">
        <v>197</v>
      </c>
      <c r="R40" s="36" t="s">
        <v>127</v>
      </c>
      <c r="S40" s="37">
        <v>0</v>
      </c>
      <c r="U40" s="38" t="s">
        <v>198</v>
      </c>
      <c r="V40" s="36" t="s">
        <v>127</v>
      </c>
      <c r="W40" s="37">
        <v>3.0069999999999967E-3</v>
      </c>
      <c r="Y40" s="35" t="s">
        <v>197</v>
      </c>
      <c r="Z40" s="36" t="s">
        <v>127</v>
      </c>
      <c r="AA40" s="37">
        <v>0</v>
      </c>
      <c r="AC40" s="38" t="s">
        <v>198</v>
      </c>
      <c r="AD40" s="36" t="s">
        <v>127</v>
      </c>
      <c r="AE40" s="37">
        <v>3.1547227722772365E-3</v>
      </c>
      <c r="AG40" s="35" t="s">
        <v>197</v>
      </c>
      <c r="AH40" s="36" t="s">
        <v>127</v>
      </c>
      <c r="AI40" s="37">
        <v>0</v>
      </c>
      <c r="AK40" s="38" t="s">
        <v>198</v>
      </c>
      <c r="AL40" s="36" t="s">
        <v>127</v>
      </c>
      <c r="AM40" s="37">
        <v>3.355297029702975E-3</v>
      </c>
      <c r="AO40" s="35" t="s">
        <v>197</v>
      </c>
      <c r="AP40" s="36" t="s">
        <v>127</v>
      </c>
      <c r="AQ40" s="37">
        <v>0</v>
      </c>
      <c r="AS40" s="38" t="s">
        <v>198</v>
      </c>
      <c r="AT40" s="36" t="s">
        <v>127</v>
      </c>
      <c r="AU40" s="37">
        <v>9.0770270795475227E-3</v>
      </c>
      <c r="AW40" s="35" t="s">
        <v>197</v>
      </c>
      <c r="AX40" s="36" t="s">
        <v>127</v>
      </c>
      <c r="AY40" s="37">
        <v>0</v>
      </c>
      <c r="BA40" s="38" t="s">
        <v>198</v>
      </c>
      <c r="BB40" s="36" t="s">
        <v>127</v>
      </c>
      <c r="BC40" s="37">
        <v>6.510019801980212E-3</v>
      </c>
    </row>
    <row r="41" spans="1:55" x14ac:dyDescent="0.35">
      <c r="A41" s="35" t="s">
        <v>197</v>
      </c>
      <c r="B41" s="36" t="s">
        <v>128</v>
      </c>
      <c r="C41" s="37">
        <v>0</v>
      </c>
      <c r="E41" s="38" t="s">
        <v>198</v>
      </c>
      <c r="F41" s="36" t="s">
        <v>128</v>
      </c>
      <c r="G41" s="37">
        <v>0.46519058626249321</v>
      </c>
      <c r="I41" s="35" t="s">
        <v>197</v>
      </c>
      <c r="J41" s="36" t="s">
        <v>128</v>
      </c>
      <c r="K41" s="37">
        <v>0</v>
      </c>
      <c r="M41" s="38" t="s">
        <v>198</v>
      </c>
      <c r="N41" s="36" t="s">
        <v>128</v>
      </c>
      <c r="O41" s="37">
        <v>0.12018369686198596</v>
      </c>
      <c r="Q41" s="35" t="s">
        <v>197</v>
      </c>
      <c r="R41" s="36" t="s">
        <v>128</v>
      </c>
      <c r="S41" s="37">
        <v>0</v>
      </c>
      <c r="U41" s="38" t="s">
        <v>198</v>
      </c>
      <c r="V41" s="36" t="s">
        <v>128</v>
      </c>
      <c r="W41" s="37">
        <v>0.11501300001905818</v>
      </c>
      <c r="Y41" s="35" t="s">
        <v>197</v>
      </c>
      <c r="Z41" s="36" t="s">
        <v>128</v>
      </c>
      <c r="AA41" s="37">
        <v>0</v>
      </c>
      <c r="AC41" s="38" t="s">
        <v>198</v>
      </c>
      <c r="AD41" s="36" t="s">
        <v>128</v>
      </c>
      <c r="AE41" s="37">
        <v>0.10950347324530721</v>
      </c>
      <c r="AG41" s="35" t="s">
        <v>197</v>
      </c>
      <c r="AH41" s="36" t="s">
        <v>128</v>
      </c>
      <c r="AI41" s="37">
        <v>0</v>
      </c>
      <c r="AK41" s="38" t="s">
        <v>198</v>
      </c>
      <c r="AL41" s="36" t="s">
        <v>128</v>
      </c>
      <c r="AM41" s="37">
        <v>0.12877645474712812</v>
      </c>
      <c r="AO41" s="35" t="s">
        <v>197</v>
      </c>
      <c r="AP41" s="36" t="s">
        <v>128</v>
      </c>
      <c r="AQ41" s="37">
        <v>0</v>
      </c>
      <c r="AS41" s="38" t="s">
        <v>198</v>
      </c>
      <c r="AT41" s="36" t="s">
        <v>128</v>
      </c>
      <c r="AU41" s="37">
        <v>0.34880811852194471</v>
      </c>
      <c r="AW41" s="35" t="s">
        <v>197</v>
      </c>
      <c r="AX41" s="36" t="s">
        <v>128</v>
      </c>
      <c r="AY41" s="37">
        <v>0</v>
      </c>
      <c r="BA41" s="38" t="s">
        <v>198</v>
      </c>
      <c r="BB41" s="36" t="s">
        <v>128</v>
      </c>
      <c r="BC41" s="37">
        <v>0.23827992799243533</v>
      </c>
    </row>
    <row r="42" spans="1:55" x14ac:dyDescent="0.35">
      <c r="A42" s="35" t="s">
        <v>197</v>
      </c>
      <c r="B42" s="36" t="s">
        <v>129</v>
      </c>
      <c r="C42" s="37">
        <v>-0.66018227722772338</v>
      </c>
      <c r="E42" s="38" t="s">
        <v>198</v>
      </c>
      <c r="F42" s="36" t="s">
        <v>129</v>
      </c>
      <c r="G42" s="37">
        <v>-0.51313849664276823</v>
      </c>
      <c r="I42" s="35" t="s">
        <v>197</v>
      </c>
      <c r="J42" s="36" t="s">
        <v>129</v>
      </c>
      <c r="K42" s="37">
        <v>-0.1179030990099007</v>
      </c>
      <c r="M42" s="38" t="s">
        <v>198</v>
      </c>
      <c r="N42" s="36" t="s">
        <v>129</v>
      </c>
      <c r="O42" s="37">
        <v>-8.4578376863548063E-2</v>
      </c>
      <c r="Q42" s="35" t="s">
        <v>197</v>
      </c>
      <c r="R42" s="36" t="s">
        <v>129</v>
      </c>
      <c r="S42" s="37">
        <v>-0.10738389108910906</v>
      </c>
      <c r="U42" s="38" t="s">
        <v>198</v>
      </c>
      <c r="V42" s="36" t="s">
        <v>129</v>
      </c>
      <c r="W42" s="37">
        <v>-7.0822344713781862E-2</v>
      </c>
      <c r="Y42" s="35" t="s">
        <v>197</v>
      </c>
      <c r="Z42" s="36" t="s">
        <v>129</v>
      </c>
      <c r="AA42" s="37">
        <v>-0.15830231683168328</v>
      </c>
      <c r="AC42" s="38" t="s">
        <v>198</v>
      </c>
      <c r="AD42" s="36" t="s">
        <v>129</v>
      </c>
      <c r="AE42" s="37">
        <v>-0.12618166336633671</v>
      </c>
      <c r="AG42" s="35" t="s">
        <v>197</v>
      </c>
      <c r="AH42" s="36" t="s">
        <v>129</v>
      </c>
      <c r="AI42" s="37">
        <v>-0.24441261386138624</v>
      </c>
      <c r="AK42" s="38" t="s">
        <v>198</v>
      </c>
      <c r="AL42" s="36" t="s">
        <v>129</v>
      </c>
      <c r="AM42" s="37">
        <v>-0.21024304950495057</v>
      </c>
      <c r="AO42" s="35" t="s">
        <v>197</v>
      </c>
      <c r="AP42" s="36" t="s">
        <v>129</v>
      </c>
      <c r="AQ42" s="37">
        <v>-0.51047310056828765</v>
      </c>
      <c r="AS42" s="38" t="s">
        <v>198</v>
      </c>
      <c r="AT42" s="36" t="s">
        <v>129</v>
      </c>
      <c r="AU42" s="37">
        <v>-0.42794737182521769</v>
      </c>
      <c r="AW42" s="35" t="s">
        <v>197</v>
      </c>
      <c r="AX42" s="36" t="s">
        <v>129</v>
      </c>
      <c r="AY42" s="37">
        <v>-0.40271493069306952</v>
      </c>
      <c r="BA42" s="38" t="s">
        <v>198</v>
      </c>
      <c r="BB42" s="36" t="s">
        <v>129</v>
      </c>
      <c r="BC42" s="37">
        <v>-0.33642471287128728</v>
      </c>
    </row>
    <row r="43" spans="1:55" x14ac:dyDescent="0.35">
      <c r="A43" s="35" t="s">
        <v>197</v>
      </c>
      <c r="B43" s="36" t="s">
        <v>132</v>
      </c>
      <c r="C43" s="37">
        <v>-1.0126185742574283</v>
      </c>
      <c r="E43" s="38" t="s">
        <v>198</v>
      </c>
      <c r="F43" s="36" t="s">
        <v>132</v>
      </c>
      <c r="G43" s="37">
        <v>-0.71485849504950716</v>
      </c>
      <c r="I43" s="35" t="s">
        <v>197</v>
      </c>
      <c r="J43" s="36" t="s">
        <v>132</v>
      </c>
      <c r="K43" s="37">
        <v>-0.24184982178217895</v>
      </c>
      <c r="M43" s="38" t="s">
        <v>198</v>
      </c>
      <c r="N43" s="36" t="s">
        <v>132</v>
      </c>
      <c r="O43" s="37">
        <v>-0.17101432673267386</v>
      </c>
      <c r="Q43" s="35" t="s">
        <v>197</v>
      </c>
      <c r="R43" s="36" t="s">
        <v>132</v>
      </c>
      <c r="S43" s="37">
        <v>-0.23883029702970338</v>
      </c>
      <c r="U43" s="38" t="s">
        <v>198</v>
      </c>
      <c r="V43" s="36" t="s">
        <v>132</v>
      </c>
      <c r="W43" s="37">
        <v>-0.16001665346534694</v>
      </c>
      <c r="Y43" s="35" t="s">
        <v>197</v>
      </c>
      <c r="Z43" s="36" t="s">
        <v>132</v>
      </c>
      <c r="AA43" s="37">
        <v>-0.2645690693069318</v>
      </c>
      <c r="AC43" s="38" t="s">
        <v>198</v>
      </c>
      <c r="AD43" s="36" t="s">
        <v>132</v>
      </c>
      <c r="AE43" s="37">
        <v>-0.1880961980198031</v>
      </c>
      <c r="AG43" s="35" t="s">
        <v>197</v>
      </c>
      <c r="AH43" s="36" t="s">
        <v>132</v>
      </c>
      <c r="AI43" s="37">
        <v>-0.25913335643564372</v>
      </c>
      <c r="AK43" s="38" t="s">
        <v>198</v>
      </c>
      <c r="AL43" s="36" t="s">
        <v>132</v>
      </c>
      <c r="AM43" s="37">
        <v>-0.18755745544554456</v>
      </c>
      <c r="AO43" s="35" t="s">
        <v>197</v>
      </c>
      <c r="AP43" s="36" t="s">
        <v>132</v>
      </c>
      <c r="AQ43" s="37">
        <v>-0.731912589855094</v>
      </c>
      <c r="AS43" s="38" t="s">
        <v>198</v>
      </c>
      <c r="AT43" s="36" t="s">
        <v>132</v>
      </c>
      <c r="AU43" s="37">
        <v>-0.50762677257443456</v>
      </c>
      <c r="AW43" s="35" t="s">
        <v>197</v>
      </c>
      <c r="AX43" s="36" t="s">
        <v>132</v>
      </c>
      <c r="AY43" s="37">
        <v>-0.52370242574257553</v>
      </c>
      <c r="BA43" s="38" t="s">
        <v>198</v>
      </c>
      <c r="BB43" s="36" t="s">
        <v>132</v>
      </c>
      <c r="BC43" s="37">
        <v>-0.37565365346534763</v>
      </c>
    </row>
    <row r="44" spans="1:55" x14ac:dyDescent="0.35">
      <c r="A44" s="35" t="s">
        <v>197</v>
      </c>
      <c r="B44" s="36" t="s">
        <v>133</v>
      </c>
      <c r="C44" s="37">
        <v>-1.795683029702972</v>
      </c>
      <c r="E44" s="38" t="s">
        <v>198</v>
      </c>
      <c r="F44" s="36" t="s">
        <v>133</v>
      </c>
      <c r="G44" s="37">
        <v>-0.87400919801980292</v>
      </c>
      <c r="I44" s="35" t="s">
        <v>197</v>
      </c>
      <c r="J44" s="36" t="s">
        <v>133</v>
      </c>
      <c r="K44" s="37">
        <v>-0.4058972574257429</v>
      </c>
      <c r="M44" s="38" t="s">
        <v>198</v>
      </c>
      <c r="N44" s="36" t="s">
        <v>133</v>
      </c>
      <c r="O44" s="37">
        <v>-0.18050327722772272</v>
      </c>
      <c r="Q44" s="35" t="s">
        <v>197</v>
      </c>
      <c r="R44" s="36" t="s">
        <v>133</v>
      </c>
      <c r="S44" s="37">
        <v>-0.47369889108910934</v>
      </c>
      <c r="U44" s="38" t="s">
        <v>198</v>
      </c>
      <c r="V44" s="36" t="s">
        <v>133</v>
      </c>
      <c r="W44" s="37">
        <v>-0.23679360396039642</v>
      </c>
      <c r="Y44" s="35" t="s">
        <v>197</v>
      </c>
      <c r="Z44" s="36" t="s">
        <v>133</v>
      </c>
      <c r="AA44" s="37">
        <v>-0.4545360495049513</v>
      </c>
      <c r="AC44" s="38" t="s">
        <v>198</v>
      </c>
      <c r="AD44" s="36" t="s">
        <v>133</v>
      </c>
      <c r="AE44" s="37">
        <v>-0.21039818811881264</v>
      </c>
      <c r="AG44" s="35" t="s">
        <v>197</v>
      </c>
      <c r="AH44" s="36" t="s">
        <v>133</v>
      </c>
      <c r="AI44" s="37">
        <v>-0.40321824752475255</v>
      </c>
      <c r="AK44" s="38" t="s">
        <v>198</v>
      </c>
      <c r="AL44" s="36" t="s">
        <v>133</v>
      </c>
      <c r="AM44" s="37">
        <v>-0.18037514851485142</v>
      </c>
      <c r="AO44" s="35" t="s">
        <v>197</v>
      </c>
      <c r="AP44" s="36" t="s">
        <v>133</v>
      </c>
      <c r="AQ44" s="37">
        <v>-1.3956962302096871</v>
      </c>
      <c r="AS44" s="38" t="s">
        <v>198</v>
      </c>
      <c r="AT44" s="36" t="s">
        <v>133</v>
      </c>
      <c r="AU44" s="37">
        <v>-0.64308147721204301</v>
      </c>
      <c r="AW44" s="35" t="s">
        <v>197</v>
      </c>
      <c r="AX44" s="36" t="s">
        <v>133</v>
      </c>
      <c r="AY44" s="37">
        <v>-0.85775429702970385</v>
      </c>
      <c r="BA44" s="38" t="s">
        <v>198</v>
      </c>
      <c r="BB44" s="36" t="s">
        <v>133</v>
      </c>
      <c r="BC44" s="37">
        <v>-0.39077333663366409</v>
      </c>
    </row>
    <row r="45" spans="1:55" x14ac:dyDescent="0.35">
      <c r="A45" s="35" t="s">
        <v>197</v>
      </c>
      <c r="B45" s="36" t="s">
        <v>134</v>
      </c>
      <c r="C45" s="37">
        <v>-1.284788693069306</v>
      </c>
      <c r="E45" s="38" t="s">
        <v>198</v>
      </c>
      <c r="F45" s="36" t="s">
        <v>134</v>
      </c>
      <c r="G45" s="37">
        <v>-0.97068805940593939</v>
      </c>
      <c r="I45" s="35" t="s">
        <v>197</v>
      </c>
      <c r="J45" s="36" t="s">
        <v>134</v>
      </c>
      <c r="K45" s="37">
        <v>-0.48020092079207827</v>
      </c>
      <c r="M45" s="38" t="s">
        <v>198</v>
      </c>
      <c r="N45" s="36" t="s">
        <v>134</v>
      </c>
      <c r="O45" s="37">
        <v>-0.39698134653465245</v>
      </c>
      <c r="Q45" s="35" t="s">
        <v>197</v>
      </c>
      <c r="R45" s="36" t="s">
        <v>134</v>
      </c>
      <c r="S45" s="37">
        <v>-0.38303735643564307</v>
      </c>
      <c r="U45" s="38" t="s">
        <v>198</v>
      </c>
      <c r="V45" s="36" t="s">
        <v>134</v>
      </c>
      <c r="W45" s="37">
        <v>-0.29264499999999943</v>
      </c>
      <c r="Y45" s="35" t="s">
        <v>197</v>
      </c>
      <c r="Z45" s="36" t="s">
        <v>134</v>
      </c>
      <c r="AA45" s="37">
        <v>-0.13767906930693211</v>
      </c>
      <c r="AC45" s="38" t="s">
        <v>198</v>
      </c>
      <c r="AD45" s="36" t="s">
        <v>134</v>
      </c>
      <c r="AE45" s="37">
        <v>-0.10429425281307812</v>
      </c>
      <c r="AG45" s="35" t="s">
        <v>197</v>
      </c>
      <c r="AH45" s="36" t="s">
        <v>134</v>
      </c>
      <c r="AI45" s="37">
        <v>-0.10890070297029808</v>
      </c>
      <c r="AK45" s="38" t="s">
        <v>198</v>
      </c>
      <c r="AL45" s="36" t="s">
        <v>134</v>
      </c>
      <c r="AM45" s="37">
        <v>-7.1604940594060015E-2</v>
      </c>
      <c r="AO45" s="35" t="s">
        <v>197</v>
      </c>
      <c r="AP45" s="36" t="s">
        <v>134</v>
      </c>
      <c r="AQ45" s="37">
        <v>-0.57137197881542667</v>
      </c>
      <c r="AS45" s="38" t="s">
        <v>198</v>
      </c>
      <c r="AT45" s="36" t="s">
        <v>134</v>
      </c>
      <c r="AU45" s="37">
        <v>-0.44772382467810101</v>
      </c>
      <c r="AW45" s="35" t="s">
        <v>197</v>
      </c>
      <c r="AX45" s="36" t="s">
        <v>134</v>
      </c>
      <c r="AY45" s="37">
        <v>-0.24657977227723019</v>
      </c>
      <c r="BA45" s="38" t="s">
        <v>198</v>
      </c>
      <c r="BB45" s="36" t="s">
        <v>134</v>
      </c>
      <c r="BC45" s="37">
        <v>-0.17589919340713814</v>
      </c>
    </row>
    <row r="46" spans="1:55" x14ac:dyDescent="0.35">
      <c r="A46" s="35" t="s">
        <v>197</v>
      </c>
      <c r="B46" s="36" t="s">
        <v>135</v>
      </c>
      <c r="C46" s="37">
        <v>-4.9915993663366365</v>
      </c>
      <c r="E46" s="38" t="s">
        <v>198</v>
      </c>
      <c r="F46" s="36" t="s">
        <v>135</v>
      </c>
      <c r="G46" s="37">
        <v>-3.8086484098494</v>
      </c>
      <c r="I46" s="35" t="s">
        <v>197</v>
      </c>
      <c r="J46" s="36" t="s">
        <v>135</v>
      </c>
      <c r="K46" s="37">
        <v>-2.3518767326732704</v>
      </c>
      <c r="M46" s="38" t="s">
        <v>198</v>
      </c>
      <c r="N46" s="36" t="s">
        <v>135</v>
      </c>
      <c r="O46" s="37">
        <v>-1.9340883857020978</v>
      </c>
      <c r="Q46" s="35" t="s">
        <v>197</v>
      </c>
      <c r="R46" s="36" t="s">
        <v>135</v>
      </c>
      <c r="S46" s="37">
        <v>-1.0396554356435632</v>
      </c>
      <c r="U46" s="38" t="s">
        <v>198</v>
      </c>
      <c r="V46" s="36" t="s">
        <v>135</v>
      </c>
      <c r="W46" s="37">
        <v>-0.77965745510823481</v>
      </c>
      <c r="Y46" s="35" t="s">
        <v>197</v>
      </c>
      <c r="Z46" s="36" t="s">
        <v>135</v>
      </c>
      <c r="AA46" s="37">
        <v>-0.92673266336633497</v>
      </c>
      <c r="AC46" s="38" t="s">
        <v>198</v>
      </c>
      <c r="AD46" s="36" t="s">
        <v>135</v>
      </c>
      <c r="AE46" s="37">
        <v>-0.65933860232722996</v>
      </c>
      <c r="AG46" s="35" t="s">
        <v>197</v>
      </c>
      <c r="AH46" s="36" t="s">
        <v>135</v>
      </c>
      <c r="AI46" s="37">
        <v>-0.84942387128712982</v>
      </c>
      <c r="AK46" s="38" t="s">
        <v>198</v>
      </c>
      <c r="AL46" s="36" t="s">
        <v>135</v>
      </c>
      <c r="AM46" s="37">
        <v>-0.5191377595675668</v>
      </c>
      <c r="AO46" s="35" t="s">
        <v>197</v>
      </c>
      <c r="AP46" s="36" t="s">
        <v>135</v>
      </c>
      <c r="AQ46" s="37">
        <v>-2.7803710813403471</v>
      </c>
      <c r="AS46" s="38" t="s">
        <v>198</v>
      </c>
      <c r="AT46" s="36" t="s">
        <v>135</v>
      </c>
      <c r="AU46" s="37">
        <v>-1.8938368557520882</v>
      </c>
      <c r="AW46" s="35" t="s">
        <v>197</v>
      </c>
      <c r="AX46" s="36" t="s">
        <v>135</v>
      </c>
      <c r="AY46" s="37">
        <v>-1.7761565346534649</v>
      </c>
      <c r="BA46" s="38" t="s">
        <v>198</v>
      </c>
      <c r="BB46" s="36" t="s">
        <v>135</v>
      </c>
      <c r="BC46" s="37">
        <v>-1.1784763618947967</v>
      </c>
    </row>
    <row r="47" spans="1:55" x14ac:dyDescent="0.35">
      <c r="A47" s="35" t="s">
        <v>197</v>
      </c>
      <c r="B47" s="36" t="s">
        <v>136</v>
      </c>
      <c r="C47" s="37">
        <v>-0.44808868316831829</v>
      </c>
      <c r="E47" s="38" t="s">
        <v>198</v>
      </c>
      <c r="F47" s="36" t="s">
        <v>136</v>
      </c>
      <c r="G47" s="37">
        <v>-0.32690782178217959</v>
      </c>
      <c r="I47" s="35" t="s">
        <v>197</v>
      </c>
      <c r="J47" s="36" t="s">
        <v>136</v>
      </c>
      <c r="K47" s="37">
        <v>-4.622864356435654E-2</v>
      </c>
      <c r="M47" s="38" t="s">
        <v>198</v>
      </c>
      <c r="N47" s="36" t="s">
        <v>136</v>
      </c>
      <c r="O47" s="37">
        <v>-2.6269009900990164E-2</v>
      </c>
      <c r="Q47" s="35" t="s">
        <v>197</v>
      </c>
      <c r="R47" s="36" t="s">
        <v>136</v>
      </c>
      <c r="S47" s="37">
        <v>-3.7815554455445571E-2</v>
      </c>
      <c r="U47" s="38" t="s">
        <v>198</v>
      </c>
      <c r="V47" s="36" t="s">
        <v>136</v>
      </c>
      <c r="W47" s="37">
        <v>-1.6554405940594038E-2</v>
      </c>
      <c r="Y47" s="35" t="s">
        <v>197</v>
      </c>
      <c r="Z47" s="36" t="s">
        <v>136</v>
      </c>
      <c r="AA47" s="37">
        <v>-0.13350523762376168</v>
      </c>
      <c r="AC47" s="38" t="s">
        <v>198</v>
      </c>
      <c r="AD47" s="36" t="s">
        <v>136</v>
      </c>
      <c r="AE47" s="37">
        <v>-0.11106763366336561</v>
      </c>
      <c r="AG47" s="35" t="s">
        <v>197</v>
      </c>
      <c r="AH47" s="36" t="s">
        <v>136</v>
      </c>
      <c r="AI47" s="37">
        <v>-0.14215259405940633</v>
      </c>
      <c r="AK47" s="38" t="s">
        <v>198</v>
      </c>
      <c r="AL47" s="36" t="s">
        <v>136</v>
      </c>
      <c r="AM47" s="37">
        <v>-0.11751494059405983</v>
      </c>
      <c r="AO47" s="35" t="s">
        <v>197</v>
      </c>
      <c r="AP47" s="36" t="s">
        <v>136</v>
      </c>
      <c r="AQ47" s="37">
        <v>-0.30204369749813564</v>
      </c>
      <c r="AS47" s="38" t="s">
        <v>198</v>
      </c>
      <c r="AT47" s="36" t="s">
        <v>136</v>
      </c>
      <c r="AU47" s="37">
        <v>-0.23955763836175431</v>
      </c>
      <c r="AW47" s="35" t="s">
        <v>197</v>
      </c>
      <c r="AX47" s="36" t="s">
        <v>136</v>
      </c>
      <c r="AY47" s="37">
        <v>-0.27565783168316804</v>
      </c>
      <c r="BA47" s="38" t="s">
        <v>198</v>
      </c>
      <c r="BB47" s="36" t="s">
        <v>136</v>
      </c>
      <c r="BC47" s="37">
        <v>-0.22858257425742545</v>
      </c>
    </row>
    <row r="48" spans="1:55" x14ac:dyDescent="0.35">
      <c r="A48" s="35" t="s">
        <v>197</v>
      </c>
      <c r="B48" s="36" t="s">
        <v>138</v>
      </c>
      <c r="C48" s="37">
        <v>-3.6102805247525196</v>
      </c>
      <c r="E48" s="38" t="s">
        <v>198</v>
      </c>
      <c r="F48" s="36" t="s">
        <v>138</v>
      </c>
      <c r="G48" s="37">
        <v>-2.7924174290236401</v>
      </c>
      <c r="I48" s="35" t="s">
        <v>197</v>
      </c>
      <c r="J48" s="36" t="s">
        <v>138</v>
      </c>
      <c r="K48" s="37">
        <v>-1.9002773267326987</v>
      </c>
      <c r="M48" s="38" t="s">
        <v>198</v>
      </c>
      <c r="N48" s="36" t="s">
        <v>138</v>
      </c>
      <c r="O48" s="37">
        <v>-1.488365965973812</v>
      </c>
      <c r="Q48" s="35" t="s">
        <v>197</v>
      </c>
      <c r="R48" s="36" t="s">
        <v>138</v>
      </c>
      <c r="S48" s="37">
        <v>-0.61486276237624504</v>
      </c>
      <c r="U48" s="38" t="s">
        <v>198</v>
      </c>
      <c r="V48" s="36" t="s">
        <v>138</v>
      </c>
      <c r="W48" s="37">
        <v>-0.49411559143458811</v>
      </c>
      <c r="Y48" s="35" t="s">
        <v>197</v>
      </c>
      <c r="Z48" s="36" t="s">
        <v>138</v>
      </c>
      <c r="AA48" s="37">
        <v>-0.61067803960396194</v>
      </c>
      <c r="AC48" s="38" t="s">
        <v>198</v>
      </c>
      <c r="AD48" s="36" t="s">
        <v>138</v>
      </c>
      <c r="AE48" s="37">
        <v>-0.45076037102961891</v>
      </c>
      <c r="AG48" s="35" t="s">
        <v>197</v>
      </c>
      <c r="AH48" s="36" t="s">
        <v>138</v>
      </c>
      <c r="AI48" s="37">
        <v>-0.45391816831683318</v>
      </c>
      <c r="AK48" s="38" t="s">
        <v>198</v>
      </c>
      <c r="AL48" s="36" t="s">
        <v>138</v>
      </c>
      <c r="AM48" s="37">
        <v>-0.31740801312561218</v>
      </c>
      <c r="AO48" s="35" t="s">
        <v>197</v>
      </c>
      <c r="AP48" s="36" t="s">
        <v>138</v>
      </c>
      <c r="AQ48" s="37">
        <v>-1.7105636209471951</v>
      </c>
      <c r="AS48" s="38" t="s">
        <v>198</v>
      </c>
      <c r="AT48" s="36" t="s">
        <v>138</v>
      </c>
      <c r="AU48" s="37">
        <v>-1.3235190811116908</v>
      </c>
      <c r="AW48" s="35" t="s">
        <v>197</v>
      </c>
      <c r="AX48" s="36" t="s">
        <v>138</v>
      </c>
      <c r="AY48" s="37">
        <v>-1.0645962079207951</v>
      </c>
      <c r="BA48" s="38" t="s">
        <v>198</v>
      </c>
      <c r="BB48" s="36" t="s">
        <v>138</v>
      </c>
      <c r="BC48" s="37">
        <v>-0.76816838415523114</v>
      </c>
    </row>
    <row r="49" spans="1:55" x14ac:dyDescent="0.35">
      <c r="A49" s="35" t="s">
        <v>197</v>
      </c>
      <c r="B49" s="36" t="s">
        <v>139</v>
      </c>
      <c r="C49" s="37">
        <v>-0.25655032673267597</v>
      </c>
      <c r="E49" s="38" t="s">
        <v>198</v>
      </c>
      <c r="F49" s="36" t="s">
        <v>139</v>
      </c>
      <c r="G49" s="37">
        <v>-0.17764712871287305</v>
      </c>
      <c r="I49" s="35" t="s">
        <v>197</v>
      </c>
      <c r="J49" s="36" t="s">
        <v>139</v>
      </c>
      <c r="K49" s="37">
        <v>-0.24064672277227972</v>
      </c>
      <c r="M49" s="38" t="s">
        <v>198</v>
      </c>
      <c r="N49" s="36" t="s">
        <v>139</v>
      </c>
      <c r="O49" s="37">
        <v>-0.21483884158416058</v>
      </c>
      <c r="Q49" s="35" t="s">
        <v>197</v>
      </c>
      <c r="R49" s="36" t="s">
        <v>139</v>
      </c>
      <c r="S49" s="37">
        <v>-5.1240693069307813E-3</v>
      </c>
      <c r="U49" s="38" t="s">
        <v>198</v>
      </c>
      <c r="V49" s="36" t="s">
        <v>139</v>
      </c>
      <c r="W49" s="37">
        <v>1.3051356435643688E-2</v>
      </c>
      <c r="Y49" s="35" t="s">
        <v>197</v>
      </c>
      <c r="Z49" s="36" t="s">
        <v>139</v>
      </c>
      <c r="AA49" s="37">
        <v>-1.7276821782178237E-2</v>
      </c>
      <c r="AC49" s="38" t="s">
        <v>198</v>
      </c>
      <c r="AD49" s="36" t="s">
        <v>139</v>
      </c>
      <c r="AE49" s="37">
        <v>9.3193069306931708E-4</v>
      </c>
      <c r="AG49" s="35" t="s">
        <v>197</v>
      </c>
      <c r="AH49" s="36" t="s">
        <v>139</v>
      </c>
      <c r="AI49" s="37">
        <v>-3.0290099009900769E-3</v>
      </c>
      <c r="AK49" s="38" t="s">
        <v>198</v>
      </c>
      <c r="AL49" s="36" t="s">
        <v>139</v>
      </c>
      <c r="AM49" s="37">
        <v>1.4740732673267438E-2</v>
      </c>
      <c r="AO49" s="35" t="s">
        <v>197</v>
      </c>
      <c r="AP49" s="36" t="s">
        <v>139</v>
      </c>
      <c r="AQ49" s="37">
        <v>-1.2575897281130125E-2</v>
      </c>
      <c r="AS49" s="38" t="s">
        <v>198</v>
      </c>
      <c r="AT49" s="36" t="s">
        <v>139</v>
      </c>
      <c r="AU49" s="37">
        <v>4.0096111253618984E-2</v>
      </c>
      <c r="AW49" s="35" t="s">
        <v>197</v>
      </c>
      <c r="AX49" s="36" t="s">
        <v>139</v>
      </c>
      <c r="AY49" s="37">
        <v>-2.0305831683168313E-2</v>
      </c>
      <c r="BA49" s="38" t="s">
        <v>198</v>
      </c>
      <c r="BB49" s="36" t="s">
        <v>139</v>
      </c>
      <c r="BC49" s="37">
        <v>1.5672663366336756E-2</v>
      </c>
    </row>
    <row r="50" spans="1:55" x14ac:dyDescent="0.35">
      <c r="A50" s="35" t="s">
        <v>197</v>
      </c>
      <c r="B50" s="36" t="s">
        <v>140</v>
      </c>
      <c r="C50" s="37">
        <v>-1.5169440396039438</v>
      </c>
      <c r="E50" s="38" t="s">
        <v>198</v>
      </c>
      <c r="F50" s="36" t="s">
        <v>140</v>
      </c>
      <c r="G50" s="37">
        <v>-1.0813225363470422</v>
      </c>
      <c r="I50" s="35" t="s">
        <v>197</v>
      </c>
      <c r="J50" s="36" t="s">
        <v>140</v>
      </c>
      <c r="K50" s="37">
        <v>-0.28659890099009611</v>
      </c>
      <c r="M50" s="38" t="s">
        <v>198</v>
      </c>
      <c r="N50" s="36" t="s">
        <v>140</v>
      </c>
      <c r="O50" s="37">
        <v>-0.17292567433558986</v>
      </c>
      <c r="Q50" s="35" t="s">
        <v>197</v>
      </c>
      <c r="R50" s="36" t="s">
        <v>140</v>
      </c>
      <c r="S50" s="37">
        <v>-0.34538169306930278</v>
      </c>
      <c r="U50" s="38" t="s">
        <v>198</v>
      </c>
      <c r="V50" s="36" t="s">
        <v>140</v>
      </c>
      <c r="W50" s="37">
        <v>-0.240686721156849</v>
      </c>
      <c r="Y50" s="35" t="s">
        <v>197</v>
      </c>
      <c r="Z50" s="36" t="s">
        <v>140</v>
      </c>
      <c r="AA50" s="37">
        <v>-0.27192689108911294</v>
      </c>
      <c r="AC50" s="38" t="s">
        <v>198</v>
      </c>
      <c r="AD50" s="36" t="s">
        <v>140</v>
      </c>
      <c r="AE50" s="37">
        <v>-0.17469841803614905</v>
      </c>
      <c r="AG50" s="35" t="s">
        <v>197</v>
      </c>
      <c r="AH50" s="36" t="s">
        <v>140</v>
      </c>
      <c r="AI50" s="37">
        <v>-0.48216474257426389</v>
      </c>
      <c r="AK50" s="38" t="s">
        <v>198</v>
      </c>
      <c r="AL50" s="36" t="s">
        <v>140</v>
      </c>
      <c r="AM50" s="37">
        <v>-0.38692282448694792</v>
      </c>
      <c r="AO50" s="35" t="s">
        <v>197</v>
      </c>
      <c r="AP50" s="36" t="s">
        <v>140</v>
      </c>
      <c r="AQ50" s="37">
        <v>-1.1200898825796022</v>
      </c>
      <c r="AS50" s="38" t="s">
        <v>198</v>
      </c>
      <c r="AT50" s="36" t="s">
        <v>140</v>
      </c>
      <c r="AU50" s="37">
        <v>-0.80456966736319668</v>
      </c>
      <c r="AW50" s="35" t="s">
        <v>197</v>
      </c>
      <c r="AX50" s="36" t="s">
        <v>140</v>
      </c>
      <c r="AY50" s="37">
        <v>-0.75409163366337684</v>
      </c>
      <c r="BA50" s="38" t="s">
        <v>198</v>
      </c>
      <c r="BB50" s="36" t="s">
        <v>140</v>
      </c>
      <c r="BC50" s="37">
        <v>-0.56162124252309698</v>
      </c>
    </row>
    <row r="51" spans="1:55" x14ac:dyDescent="0.35">
      <c r="A51" s="35" t="s">
        <v>197</v>
      </c>
      <c r="B51" s="36" t="s">
        <v>141</v>
      </c>
      <c r="C51" s="37">
        <v>-1.4557981584158455</v>
      </c>
      <c r="E51" s="38" t="s">
        <v>198</v>
      </c>
      <c r="F51" s="36" t="s">
        <v>141</v>
      </c>
      <c r="G51" s="37">
        <v>-0.87845268667341492</v>
      </c>
      <c r="I51" s="35" t="s">
        <v>197</v>
      </c>
      <c r="J51" s="36" t="s">
        <v>141</v>
      </c>
      <c r="K51" s="37">
        <v>-0.38364192079207937</v>
      </c>
      <c r="M51" s="38" t="s">
        <v>198</v>
      </c>
      <c r="N51" s="36" t="s">
        <v>141</v>
      </c>
      <c r="O51" s="37">
        <v>-0.23691427507769</v>
      </c>
      <c r="Q51" s="35" t="s">
        <v>197</v>
      </c>
      <c r="R51" s="36" t="s">
        <v>141</v>
      </c>
      <c r="S51" s="37">
        <v>-0.35361630693069562</v>
      </c>
      <c r="U51" s="38" t="s">
        <v>198</v>
      </c>
      <c r="V51" s="36" t="s">
        <v>141</v>
      </c>
      <c r="W51" s="37">
        <v>-0.20939828378622785</v>
      </c>
      <c r="Y51" s="35" t="s">
        <v>197</v>
      </c>
      <c r="Z51" s="36" t="s">
        <v>141</v>
      </c>
      <c r="AA51" s="37">
        <v>-0.33087534653465317</v>
      </c>
      <c r="AC51" s="38" t="s">
        <v>198</v>
      </c>
      <c r="AD51" s="36" t="s">
        <v>141</v>
      </c>
      <c r="AE51" s="37">
        <v>-0.20525155856620619</v>
      </c>
      <c r="AG51" s="35" t="s">
        <v>197</v>
      </c>
      <c r="AH51" s="36" t="s">
        <v>141</v>
      </c>
      <c r="AI51" s="37">
        <v>-0.34685533663366436</v>
      </c>
      <c r="AK51" s="38" t="s">
        <v>198</v>
      </c>
      <c r="AL51" s="36" t="s">
        <v>141</v>
      </c>
      <c r="AM51" s="37">
        <v>-0.21578722450517523</v>
      </c>
      <c r="AO51" s="35" t="s">
        <v>197</v>
      </c>
      <c r="AP51" s="36" t="s">
        <v>141</v>
      </c>
      <c r="AQ51" s="37">
        <v>-1.0008059333361645</v>
      </c>
      <c r="AS51" s="38" t="s">
        <v>198</v>
      </c>
      <c r="AT51" s="36" t="s">
        <v>141</v>
      </c>
      <c r="AU51" s="37">
        <v>-0.60758942117891923</v>
      </c>
      <c r="AW51" s="35" t="s">
        <v>197</v>
      </c>
      <c r="AX51" s="36" t="s">
        <v>141</v>
      </c>
      <c r="AY51" s="37">
        <v>-0.67773068316831753</v>
      </c>
      <c r="BA51" s="38" t="s">
        <v>198</v>
      </c>
      <c r="BB51" s="36" t="s">
        <v>141</v>
      </c>
      <c r="BC51" s="37">
        <v>-0.42103878307138143</v>
      </c>
    </row>
    <row r="52" spans="1:55" x14ac:dyDescent="0.35">
      <c r="A52" s="35" t="s">
        <v>197</v>
      </c>
      <c r="B52" s="36" t="s">
        <v>142</v>
      </c>
      <c r="C52" s="37">
        <v>0.41101531683168591</v>
      </c>
      <c r="E52" s="38" t="s">
        <v>198</v>
      </c>
      <c r="F52" s="36" t="s">
        <v>142</v>
      </c>
      <c r="G52" s="37">
        <v>1.2626916681773845</v>
      </c>
      <c r="I52" s="35" t="s">
        <v>197</v>
      </c>
      <c r="J52" s="36" t="s">
        <v>142</v>
      </c>
      <c r="K52" s="37">
        <v>6.5640920792080282E-2</v>
      </c>
      <c r="M52" s="38" t="s">
        <v>198</v>
      </c>
      <c r="N52" s="36" t="s">
        <v>142</v>
      </c>
      <c r="O52" s="37">
        <v>0.27672591619021147</v>
      </c>
      <c r="Q52" s="35" t="s">
        <v>197</v>
      </c>
      <c r="R52" s="36" t="s">
        <v>142</v>
      </c>
      <c r="S52" s="37">
        <v>-1.6870475247524525E-2</v>
      </c>
      <c r="U52" s="38" t="s">
        <v>198</v>
      </c>
      <c r="V52" s="36" t="s">
        <v>142</v>
      </c>
      <c r="W52" s="37">
        <v>0.23112203653604838</v>
      </c>
      <c r="Y52" s="35" t="s">
        <v>197</v>
      </c>
      <c r="Z52" s="36" t="s">
        <v>142</v>
      </c>
      <c r="AA52" s="37">
        <v>0.20462220792079086</v>
      </c>
      <c r="AC52" s="38" t="s">
        <v>198</v>
      </c>
      <c r="AD52" s="36" t="s">
        <v>142</v>
      </c>
      <c r="AE52" s="37">
        <v>0.35124746817812558</v>
      </c>
      <c r="AG52" s="35" t="s">
        <v>197</v>
      </c>
      <c r="AH52" s="36" t="s">
        <v>142</v>
      </c>
      <c r="AI52" s="37">
        <v>0.33550479207920902</v>
      </c>
      <c r="AK52" s="38" t="s">
        <v>198</v>
      </c>
      <c r="AL52" s="36" t="s">
        <v>142</v>
      </c>
      <c r="AM52" s="37">
        <v>0.53215070708045309</v>
      </c>
      <c r="AO52" s="35" t="s">
        <v>197</v>
      </c>
      <c r="AP52" s="36" t="s">
        <v>142</v>
      </c>
      <c r="AQ52" s="37">
        <v>0.44222717934081313</v>
      </c>
      <c r="AS52" s="38" t="s">
        <v>198</v>
      </c>
      <c r="AT52" s="36" t="s">
        <v>142</v>
      </c>
      <c r="AU52" s="37">
        <v>0.96546862876239248</v>
      </c>
      <c r="AW52" s="35" t="s">
        <v>197</v>
      </c>
      <c r="AX52" s="36" t="s">
        <v>142</v>
      </c>
      <c r="AY52" s="37">
        <v>0.54012699999999991</v>
      </c>
      <c r="BA52" s="38" t="s">
        <v>198</v>
      </c>
      <c r="BB52" s="36" t="s">
        <v>142</v>
      </c>
      <c r="BC52" s="37">
        <v>0.88339817525857867</v>
      </c>
    </row>
    <row r="53" spans="1:55" x14ac:dyDescent="0.35">
      <c r="A53" s="35" t="s">
        <v>197</v>
      </c>
      <c r="B53" s="36" t="s">
        <v>145</v>
      </c>
      <c r="C53" s="37">
        <v>-2.166063178217847</v>
      </c>
      <c r="E53" s="38" t="s">
        <v>198</v>
      </c>
      <c r="F53" s="36" t="s">
        <v>145</v>
      </c>
      <c r="G53" s="37">
        <v>-1.1538905247524884</v>
      </c>
      <c r="I53" s="35" t="s">
        <v>197</v>
      </c>
      <c r="J53" s="36" t="s">
        <v>145</v>
      </c>
      <c r="K53" s="37">
        <v>-0.45931070297030252</v>
      </c>
      <c r="M53" s="38" t="s">
        <v>198</v>
      </c>
      <c r="N53" s="36" t="s">
        <v>145</v>
      </c>
      <c r="O53" s="37">
        <v>-0.25227625742574572</v>
      </c>
      <c r="Q53" s="35" t="s">
        <v>197</v>
      </c>
      <c r="R53" s="36" t="s">
        <v>145</v>
      </c>
      <c r="S53" s="37">
        <v>-0.67121560396040314</v>
      </c>
      <c r="U53" s="38" t="s">
        <v>198</v>
      </c>
      <c r="V53" s="36" t="s">
        <v>145</v>
      </c>
      <c r="W53" s="37">
        <v>-0.31368300000000227</v>
      </c>
      <c r="Y53" s="35" t="s">
        <v>197</v>
      </c>
      <c r="Z53" s="36" t="s">
        <v>145</v>
      </c>
      <c r="AA53" s="37">
        <v>-0.55138953465346585</v>
      </c>
      <c r="AC53" s="38" t="s">
        <v>198</v>
      </c>
      <c r="AD53" s="36" t="s">
        <v>145</v>
      </c>
      <c r="AE53" s="37">
        <v>-0.31270742574257415</v>
      </c>
      <c r="AG53" s="35" t="s">
        <v>197</v>
      </c>
      <c r="AH53" s="36" t="s">
        <v>145</v>
      </c>
      <c r="AI53" s="37">
        <v>-0.54597940594059402</v>
      </c>
      <c r="AK53" s="38" t="s">
        <v>198</v>
      </c>
      <c r="AL53" s="36" t="s">
        <v>145</v>
      </c>
      <c r="AM53" s="37">
        <v>-0.31883485148514829</v>
      </c>
      <c r="AO53" s="35" t="s">
        <v>197</v>
      </c>
      <c r="AP53" s="36" t="s">
        <v>145</v>
      </c>
      <c r="AQ53" s="37">
        <v>-1.7747295396837193</v>
      </c>
      <c r="AS53" s="38" t="s">
        <v>198</v>
      </c>
      <c r="AT53" s="36" t="s">
        <v>145</v>
      </c>
      <c r="AU53" s="37">
        <v>-0.97354243734106327</v>
      </c>
      <c r="AW53" s="35" t="s">
        <v>197</v>
      </c>
      <c r="AX53" s="36" t="s">
        <v>145</v>
      </c>
      <c r="AY53" s="37">
        <v>-1.0973689405940599</v>
      </c>
      <c r="BA53" s="38" t="s">
        <v>198</v>
      </c>
      <c r="BB53" s="36" t="s">
        <v>145</v>
      </c>
      <c r="BC53" s="37">
        <v>-0.63154227722772238</v>
      </c>
    </row>
    <row r="54" spans="1:55" x14ac:dyDescent="0.35">
      <c r="A54" s="35" t="s">
        <v>197</v>
      </c>
      <c r="B54" s="36" t="s">
        <v>147</v>
      </c>
      <c r="C54" s="37">
        <v>-1.9587123861385951</v>
      </c>
      <c r="E54" s="38" t="s">
        <v>198</v>
      </c>
      <c r="F54" s="36" t="s">
        <v>147</v>
      </c>
      <c r="G54" s="37">
        <v>-1.3255944346684532</v>
      </c>
      <c r="I54" s="35" t="s">
        <v>197</v>
      </c>
      <c r="J54" s="36" t="s">
        <v>147</v>
      </c>
      <c r="K54" s="37">
        <v>-0.47315765346534144</v>
      </c>
      <c r="M54" s="38" t="s">
        <v>198</v>
      </c>
      <c r="N54" s="36" t="s">
        <v>147</v>
      </c>
      <c r="O54" s="37">
        <v>-0.31553674129612602</v>
      </c>
      <c r="Q54" s="35" t="s">
        <v>197</v>
      </c>
      <c r="R54" s="36" t="s">
        <v>147</v>
      </c>
      <c r="S54" s="37">
        <v>-0.49778589108910476</v>
      </c>
      <c r="U54" s="38" t="s">
        <v>198</v>
      </c>
      <c r="V54" s="36" t="s">
        <v>147</v>
      </c>
      <c r="W54" s="37">
        <v>-0.33630717363336016</v>
      </c>
      <c r="Y54" s="35" t="s">
        <v>197</v>
      </c>
      <c r="Z54" s="36" t="s">
        <v>147</v>
      </c>
      <c r="AA54" s="37">
        <v>-0.479599257425739</v>
      </c>
      <c r="AC54" s="38" t="s">
        <v>198</v>
      </c>
      <c r="AD54" s="36" t="s">
        <v>147</v>
      </c>
      <c r="AE54" s="37">
        <v>-0.317410655375641</v>
      </c>
      <c r="AG54" s="35" t="s">
        <v>197</v>
      </c>
      <c r="AH54" s="36" t="s">
        <v>147</v>
      </c>
      <c r="AI54" s="37">
        <v>-0.49315546534652865</v>
      </c>
      <c r="AK54" s="38" t="s">
        <v>198</v>
      </c>
      <c r="AL54" s="36" t="s">
        <v>147</v>
      </c>
      <c r="AM54" s="37">
        <v>-0.32533821227265541</v>
      </c>
      <c r="AO54" s="35" t="s">
        <v>197</v>
      </c>
      <c r="AP54" s="36" t="s">
        <v>147</v>
      </c>
      <c r="AQ54" s="37">
        <v>-1.4288557941225983</v>
      </c>
      <c r="AS54" s="38" t="s">
        <v>198</v>
      </c>
      <c r="AT54" s="36" t="s">
        <v>147</v>
      </c>
      <c r="AU54" s="37">
        <v>-0.90711421043591112</v>
      </c>
      <c r="AW54" s="35" t="s">
        <v>197</v>
      </c>
      <c r="AX54" s="36" t="s">
        <v>147</v>
      </c>
      <c r="AY54" s="37">
        <v>-0.97275472277226771</v>
      </c>
      <c r="BA54" s="38" t="s">
        <v>198</v>
      </c>
      <c r="BB54" s="36" t="s">
        <v>147</v>
      </c>
      <c r="BC54" s="37">
        <v>-0.64274886764829642</v>
      </c>
    </row>
    <row r="55" spans="1:55" x14ac:dyDescent="0.35">
      <c r="A55" s="35" t="s">
        <v>197</v>
      </c>
      <c r="B55" s="36" t="s">
        <v>149</v>
      </c>
      <c r="C55" s="37">
        <v>-2.5522205346534621</v>
      </c>
      <c r="E55" s="38" t="s">
        <v>198</v>
      </c>
      <c r="F55" s="36" t="s">
        <v>149</v>
      </c>
      <c r="G55" s="37">
        <v>-1.9094335248139316</v>
      </c>
      <c r="I55" s="35" t="s">
        <v>197</v>
      </c>
      <c r="J55" s="36" t="s">
        <v>149</v>
      </c>
      <c r="K55" s="37">
        <v>-1.535186782178213</v>
      </c>
      <c r="M55" s="38" t="s">
        <v>198</v>
      </c>
      <c r="N55" s="36" t="s">
        <v>149</v>
      </c>
      <c r="O55" s="37">
        <v>-1.206728629563049</v>
      </c>
      <c r="Q55" s="35" t="s">
        <v>197</v>
      </c>
      <c r="R55" s="36" t="s">
        <v>149</v>
      </c>
      <c r="S55" s="37">
        <v>-0.56783291089109067</v>
      </c>
      <c r="U55" s="38" t="s">
        <v>198</v>
      </c>
      <c r="V55" s="36" t="s">
        <v>149</v>
      </c>
      <c r="W55" s="37">
        <v>-0.48468704950495212</v>
      </c>
      <c r="Y55" s="35" t="s">
        <v>197</v>
      </c>
      <c r="Z55" s="36" t="s">
        <v>149</v>
      </c>
      <c r="AA55" s="37">
        <v>-0.22860007920791858</v>
      </c>
      <c r="AC55" s="38" t="s">
        <v>198</v>
      </c>
      <c r="AD55" s="36" t="s">
        <v>149</v>
      </c>
      <c r="AE55" s="37">
        <v>-0.12240244823035969</v>
      </c>
      <c r="AG55" s="35" t="s">
        <v>197</v>
      </c>
      <c r="AH55" s="36" t="s">
        <v>149</v>
      </c>
      <c r="AI55" s="37">
        <v>-0.2108259999999984</v>
      </c>
      <c r="AK55" s="38" t="s">
        <v>198</v>
      </c>
      <c r="AL55" s="36" t="s">
        <v>149</v>
      </c>
      <c r="AM55" s="37">
        <v>-8.4490029702969816E-2</v>
      </c>
      <c r="AO55" s="35" t="s">
        <v>197</v>
      </c>
      <c r="AP55" s="36" t="s">
        <v>149</v>
      </c>
      <c r="AQ55" s="37">
        <v>-1.0543721361100582</v>
      </c>
      <c r="AS55" s="38" t="s">
        <v>198</v>
      </c>
      <c r="AT55" s="36" t="s">
        <v>149</v>
      </c>
      <c r="AU55" s="37">
        <v>-0.660601165193892</v>
      </c>
      <c r="AW55" s="35" t="s">
        <v>197</v>
      </c>
      <c r="AX55" s="36" t="s">
        <v>149</v>
      </c>
      <c r="AY55" s="37">
        <v>-0.43942607920791699</v>
      </c>
      <c r="BA55" s="38" t="s">
        <v>198</v>
      </c>
      <c r="BB55" s="36" t="s">
        <v>149</v>
      </c>
      <c r="BC55" s="37">
        <v>-0.20689247793332949</v>
      </c>
    </row>
    <row r="56" spans="1:55" x14ac:dyDescent="0.35">
      <c r="A56" s="35" t="s">
        <v>197</v>
      </c>
      <c r="B56" s="36" t="s">
        <v>150</v>
      </c>
      <c r="C56" s="37">
        <v>-0.4219644653465352</v>
      </c>
      <c r="E56" s="38" t="s">
        <v>198</v>
      </c>
      <c r="F56" s="36" t="s">
        <v>150</v>
      </c>
      <c r="G56" s="37">
        <v>-0.27792157425742603</v>
      </c>
      <c r="I56" s="35" t="s">
        <v>197</v>
      </c>
      <c r="J56" s="36" t="s">
        <v>150</v>
      </c>
      <c r="K56" s="37">
        <v>-7.1005673267326763E-2</v>
      </c>
      <c r="M56" s="38" t="s">
        <v>198</v>
      </c>
      <c r="N56" s="36" t="s">
        <v>150</v>
      </c>
      <c r="O56" s="37">
        <v>-4.8958247524752495E-2</v>
      </c>
      <c r="Q56" s="35" t="s">
        <v>197</v>
      </c>
      <c r="R56" s="36" t="s">
        <v>150</v>
      </c>
      <c r="S56" s="37">
        <v>-0.10847652475247549</v>
      </c>
      <c r="U56" s="38" t="s">
        <v>198</v>
      </c>
      <c r="V56" s="36" t="s">
        <v>150</v>
      </c>
      <c r="W56" s="37">
        <v>-8.201691089108927E-2</v>
      </c>
      <c r="Y56" s="35" t="s">
        <v>197</v>
      </c>
      <c r="Z56" s="36" t="s">
        <v>150</v>
      </c>
      <c r="AA56" s="37">
        <v>-0.22006796039604137</v>
      </c>
      <c r="AC56" s="38" t="s">
        <v>198</v>
      </c>
      <c r="AD56" s="36" t="s">
        <v>150</v>
      </c>
      <c r="AE56" s="37">
        <v>-0.15596139603960502</v>
      </c>
      <c r="AG56" s="35" t="s">
        <v>197</v>
      </c>
      <c r="AH56" s="36" t="s">
        <v>150</v>
      </c>
      <c r="AI56" s="37">
        <v>-9.4789732673268512E-2</v>
      </c>
      <c r="AK56" s="38" t="s">
        <v>198</v>
      </c>
      <c r="AL56" s="36" t="s">
        <v>150</v>
      </c>
      <c r="AM56" s="37">
        <v>-7.8618742574258438E-2</v>
      </c>
      <c r="AO56" s="35" t="s">
        <v>197</v>
      </c>
      <c r="AP56" s="36" t="s">
        <v>150</v>
      </c>
      <c r="AQ56" s="37">
        <v>-0.40293897350682734</v>
      </c>
      <c r="AS56" s="38" t="s">
        <v>198</v>
      </c>
      <c r="AT56" s="36" t="s">
        <v>150</v>
      </c>
      <c r="AU56" s="37">
        <v>-0.3038638384701694</v>
      </c>
      <c r="AW56" s="35" t="s">
        <v>197</v>
      </c>
      <c r="AX56" s="36" t="s">
        <v>150</v>
      </c>
      <c r="AY56" s="37">
        <v>-0.31485769306930989</v>
      </c>
      <c r="BA56" s="38" t="s">
        <v>198</v>
      </c>
      <c r="BB56" s="36" t="s">
        <v>150</v>
      </c>
      <c r="BC56" s="37">
        <v>-0.23458013861386345</v>
      </c>
    </row>
    <row r="57" spans="1:55" x14ac:dyDescent="0.35">
      <c r="A57" s="35" t="s">
        <v>197</v>
      </c>
      <c r="B57" s="36" t="s">
        <v>201</v>
      </c>
      <c r="C57" s="37">
        <v>0</v>
      </c>
      <c r="E57" s="38" t="s">
        <v>198</v>
      </c>
      <c r="F57" s="36" t="s">
        <v>201</v>
      </c>
      <c r="G57" s="37">
        <v>0</v>
      </c>
      <c r="I57" s="35" t="s">
        <v>197</v>
      </c>
      <c r="J57" s="36" t="s">
        <v>201</v>
      </c>
      <c r="K57" s="37">
        <v>0</v>
      </c>
      <c r="M57" s="38" t="s">
        <v>198</v>
      </c>
      <c r="N57" s="36" t="s">
        <v>201</v>
      </c>
      <c r="O57" s="37">
        <v>0</v>
      </c>
      <c r="Q57" s="35" t="s">
        <v>197</v>
      </c>
      <c r="R57" s="36" t="s">
        <v>201</v>
      </c>
      <c r="S57" s="37">
        <v>0</v>
      </c>
      <c r="U57" s="38" t="s">
        <v>198</v>
      </c>
      <c r="V57" s="36" t="s">
        <v>201</v>
      </c>
      <c r="W57" s="37">
        <v>0</v>
      </c>
      <c r="Y57" s="35" t="s">
        <v>197</v>
      </c>
      <c r="Z57" s="36" t="s">
        <v>201</v>
      </c>
      <c r="AA57" s="37">
        <v>0</v>
      </c>
      <c r="AC57" s="38" t="s">
        <v>198</v>
      </c>
      <c r="AD57" s="36" t="s">
        <v>201</v>
      </c>
      <c r="AE57" s="37">
        <v>0</v>
      </c>
      <c r="AG57" s="35" t="s">
        <v>197</v>
      </c>
      <c r="AH57" s="36" t="s">
        <v>201</v>
      </c>
      <c r="AI57" s="37">
        <v>0</v>
      </c>
      <c r="AK57" s="38" t="s">
        <v>198</v>
      </c>
      <c r="AL57" s="36" t="s">
        <v>201</v>
      </c>
      <c r="AM57" s="37">
        <v>0</v>
      </c>
      <c r="AO57" s="35" t="s">
        <v>197</v>
      </c>
      <c r="AP57" s="36" t="s">
        <v>201</v>
      </c>
      <c r="AQ57" s="37">
        <v>0</v>
      </c>
      <c r="AS57" s="38" t="s">
        <v>198</v>
      </c>
      <c r="AT57" s="36" t="s">
        <v>201</v>
      </c>
      <c r="AU57" s="37">
        <v>0</v>
      </c>
      <c r="AW57" s="35" t="s">
        <v>197</v>
      </c>
      <c r="AX57" s="36" t="s">
        <v>201</v>
      </c>
      <c r="AY57" s="37">
        <v>0</v>
      </c>
      <c r="BA57" s="38" t="s">
        <v>198</v>
      </c>
      <c r="BB57" s="36" t="s">
        <v>201</v>
      </c>
      <c r="BC57" s="37">
        <v>0</v>
      </c>
    </row>
    <row r="58" spans="1:55" x14ac:dyDescent="0.35">
      <c r="A58" s="35" t="s">
        <v>197</v>
      </c>
      <c r="B58" s="36" t="s">
        <v>152</v>
      </c>
      <c r="C58" s="37">
        <v>-1.3720036039603984</v>
      </c>
      <c r="E58" s="38" t="s">
        <v>198</v>
      </c>
      <c r="F58" s="36" t="s">
        <v>152</v>
      </c>
      <c r="G58" s="37">
        <v>-0.87302813947706304</v>
      </c>
      <c r="I58" s="35" t="s">
        <v>197</v>
      </c>
      <c r="J58" s="36" t="s">
        <v>152</v>
      </c>
      <c r="K58" s="37">
        <v>-0.27018301980198045</v>
      </c>
      <c r="M58" s="38" t="s">
        <v>198</v>
      </c>
      <c r="N58" s="36" t="s">
        <v>152</v>
      </c>
      <c r="O58" s="37">
        <v>-0.16744583109179209</v>
      </c>
      <c r="Q58" s="35" t="s">
        <v>197</v>
      </c>
      <c r="R58" s="36" t="s">
        <v>152</v>
      </c>
      <c r="S58" s="37">
        <v>-0.36675127722772327</v>
      </c>
      <c r="U58" s="38" t="s">
        <v>198</v>
      </c>
      <c r="V58" s="36" t="s">
        <v>152</v>
      </c>
      <c r="W58" s="37">
        <v>-0.23445720895246058</v>
      </c>
      <c r="Y58" s="35" t="s">
        <v>197</v>
      </c>
      <c r="Z58" s="36" t="s">
        <v>152</v>
      </c>
      <c r="AA58" s="37">
        <v>-0.29874575247524821</v>
      </c>
      <c r="AC58" s="38" t="s">
        <v>198</v>
      </c>
      <c r="AD58" s="36" t="s">
        <v>152</v>
      </c>
      <c r="AE58" s="37">
        <v>-0.17423127346313166</v>
      </c>
      <c r="AG58" s="35" t="s">
        <v>197</v>
      </c>
      <c r="AH58" s="36" t="s">
        <v>152</v>
      </c>
      <c r="AI58" s="37">
        <v>-0.45547143564356385</v>
      </c>
      <c r="AK58" s="38" t="s">
        <v>198</v>
      </c>
      <c r="AL58" s="36" t="s">
        <v>152</v>
      </c>
      <c r="AM58" s="37">
        <v>-0.30868633268724649</v>
      </c>
      <c r="AO58" s="35" t="s">
        <v>197</v>
      </c>
      <c r="AP58" s="36" t="s">
        <v>152</v>
      </c>
      <c r="AQ58" s="37">
        <v>-1.0573089428477616</v>
      </c>
      <c r="AS58" s="38" t="s">
        <v>198</v>
      </c>
      <c r="AT58" s="36" t="s">
        <v>152</v>
      </c>
      <c r="AU58" s="37">
        <v>-0.66857063292999563</v>
      </c>
      <c r="AW58" s="35" t="s">
        <v>197</v>
      </c>
      <c r="AX58" s="36" t="s">
        <v>152</v>
      </c>
      <c r="AY58" s="37">
        <v>-0.754217188118812</v>
      </c>
      <c r="BA58" s="38" t="s">
        <v>198</v>
      </c>
      <c r="BB58" s="36" t="s">
        <v>152</v>
      </c>
      <c r="BC58" s="37">
        <v>-0.48291760615037815</v>
      </c>
    </row>
    <row r="59" spans="1:55" x14ac:dyDescent="0.35">
      <c r="A59" s="35" t="s">
        <v>197</v>
      </c>
      <c r="B59" s="36" t="s">
        <v>154</v>
      </c>
      <c r="C59" s="37">
        <v>-0.31755540594059295</v>
      </c>
      <c r="E59" s="38" t="s">
        <v>198</v>
      </c>
      <c r="F59" s="36" t="s">
        <v>154</v>
      </c>
      <c r="G59" s="37">
        <v>-0.19659936633663236</v>
      </c>
      <c r="I59" s="35" t="s">
        <v>197</v>
      </c>
      <c r="J59" s="36" t="s">
        <v>154</v>
      </c>
      <c r="K59" s="37">
        <v>-9.3449584158415727E-2</v>
      </c>
      <c r="M59" s="38" t="s">
        <v>198</v>
      </c>
      <c r="N59" s="36" t="s">
        <v>154</v>
      </c>
      <c r="O59" s="37">
        <v>-5.9880198019801795E-2</v>
      </c>
      <c r="Q59" s="35" t="s">
        <v>197</v>
      </c>
      <c r="R59" s="36" t="s">
        <v>154</v>
      </c>
      <c r="S59" s="37">
        <v>-0.10831853465346483</v>
      </c>
      <c r="U59" s="38" t="s">
        <v>198</v>
      </c>
      <c r="V59" s="36" t="s">
        <v>154</v>
      </c>
      <c r="W59" s="37">
        <v>-7.658855445544499E-2</v>
      </c>
      <c r="Y59" s="35" t="s">
        <v>197</v>
      </c>
      <c r="Z59" s="36" t="s">
        <v>154</v>
      </c>
      <c r="AA59" s="37">
        <v>-4.972431683168263E-2</v>
      </c>
      <c r="AC59" s="38" t="s">
        <v>198</v>
      </c>
      <c r="AD59" s="36" t="s">
        <v>154</v>
      </c>
      <c r="AE59" s="37">
        <v>-2.7777445544554105E-2</v>
      </c>
      <c r="AG59" s="35" t="s">
        <v>197</v>
      </c>
      <c r="AH59" s="36" t="s">
        <v>154</v>
      </c>
      <c r="AI59" s="37">
        <v>-4.6479118811880743E-2</v>
      </c>
      <c r="AK59" s="38" t="s">
        <v>198</v>
      </c>
      <c r="AL59" s="36" t="s">
        <v>154</v>
      </c>
      <c r="AM59" s="37">
        <v>-1.2030821782178144E-2</v>
      </c>
      <c r="AO59" s="35" t="s">
        <v>197</v>
      </c>
      <c r="AP59" s="36" t="s">
        <v>154</v>
      </c>
      <c r="AQ59" s="37">
        <v>-0.11930387128712752</v>
      </c>
      <c r="AS59" s="38" t="s">
        <v>198</v>
      </c>
      <c r="AT59" s="36" t="s">
        <v>154</v>
      </c>
      <c r="AU59" s="37">
        <v>-5.6286267326732108E-2</v>
      </c>
      <c r="AW59" s="35" t="s">
        <v>197</v>
      </c>
      <c r="AX59" s="36" t="s">
        <v>154</v>
      </c>
      <c r="AY59" s="37">
        <v>-9.6203435643563373E-2</v>
      </c>
      <c r="BA59" s="38" t="s">
        <v>198</v>
      </c>
      <c r="BB59" s="36" t="s">
        <v>154</v>
      </c>
      <c r="BC59" s="37">
        <v>-3.9808267326732247E-2</v>
      </c>
    </row>
    <row r="60" spans="1:55" x14ac:dyDescent="0.35">
      <c r="A60" s="35" t="s">
        <v>197</v>
      </c>
      <c r="B60" s="36" t="s">
        <v>83</v>
      </c>
      <c r="C60" s="37">
        <v>-4.5677800891089078</v>
      </c>
      <c r="E60" s="38" t="s">
        <v>198</v>
      </c>
      <c r="F60" s="36" t="s">
        <v>83</v>
      </c>
      <c r="G60" s="37">
        <v>-3.2548572063341124</v>
      </c>
      <c r="I60" s="35" t="s">
        <v>197</v>
      </c>
      <c r="J60" s="36" t="s">
        <v>83</v>
      </c>
      <c r="K60" s="37">
        <v>-1.0064087326732687</v>
      </c>
      <c r="M60" s="38" t="s">
        <v>198</v>
      </c>
      <c r="N60" s="36" t="s">
        <v>83</v>
      </c>
      <c r="O60" s="37">
        <v>-0.69479930416208235</v>
      </c>
      <c r="Q60" s="35" t="s">
        <v>197</v>
      </c>
      <c r="R60" s="36" t="s">
        <v>83</v>
      </c>
      <c r="S60" s="37">
        <v>-0.62909103960395951</v>
      </c>
      <c r="U60" s="38" t="s">
        <v>198</v>
      </c>
      <c r="V60" s="36" t="s">
        <v>83</v>
      </c>
      <c r="W60" s="37">
        <v>-0.38993665775257896</v>
      </c>
      <c r="Y60" s="35" t="s">
        <v>197</v>
      </c>
      <c r="Z60" s="36" t="s">
        <v>83</v>
      </c>
      <c r="AA60" s="37">
        <v>-1.6512120990099</v>
      </c>
      <c r="AC60" s="38" t="s">
        <v>198</v>
      </c>
      <c r="AD60" s="36" t="s">
        <v>83</v>
      </c>
      <c r="AE60" s="37">
        <v>-1.1931087278337937</v>
      </c>
      <c r="AG60" s="35" t="s">
        <v>197</v>
      </c>
      <c r="AH60" s="36" t="s">
        <v>83</v>
      </c>
      <c r="AI60" s="37">
        <v>-0.92620799009900834</v>
      </c>
      <c r="AK60" s="38" t="s">
        <v>198</v>
      </c>
      <c r="AL60" s="36" t="s">
        <v>83</v>
      </c>
      <c r="AM60" s="37">
        <v>-0.64557672732765869</v>
      </c>
      <c r="AO60" s="35" t="s">
        <v>197</v>
      </c>
      <c r="AP60" s="36" t="s">
        <v>83</v>
      </c>
      <c r="AQ60" s="37">
        <v>-3.1859703049450387</v>
      </c>
      <c r="AS60" s="38" t="s">
        <v>198</v>
      </c>
      <c r="AT60" s="36" t="s">
        <v>83</v>
      </c>
      <c r="AU60" s="37">
        <v>-2.2133312694099327</v>
      </c>
      <c r="AW60" s="35" t="s">
        <v>197</v>
      </c>
      <c r="AX60" s="36" t="s">
        <v>83</v>
      </c>
      <c r="AY60" s="37">
        <v>-2.5774200891089083</v>
      </c>
      <c r="BA60" s="38" t="s">
        <v>198</v>
      </c>
      <c r="BB60" s="36" t="s">
        <v>83</v>
      </c>
      <c r="BC60" s="37">
        <v>-1.8386854551614524</v>
      </c>
    </row>
    <row r="61" spans="1:55" x14ac:dyDescent="0.35">
      <c r="A61" s="35" t="s">
        <v>197</v>
      </c>
      <c r="B61" s="36" t="s">
        <v>112</v>
      </c>
      <c r="C61" s="37">
        <v>0</v>
      </c>
      <c r="E61" s="38" t="s">
        <v>198</v>
      </c>
      <c r="F61" s="36" t="s">
        <v>112</v>
      </c>
      <c r="G61" s="37">
        <v>0</v>
      </c>
      <c r="I61" s="35" t="s">
        <v>197</v>
      </c>
      <c r="J61" s="36" t="s">
        <v>112</v>
      </c>
      <c r="K61" s="37">
        <v>0</v>
      </c>
      <c r="M61" s="38" t="s">
        <v>198</v>
      </c>
      <c r="N61" s="36" t="s">
        <v>112</v>
      </c>
      <c r="O61" s="37">
        <v>0</v>
      </c>
      <c r="Q61" s="35" t="s">
        <v>197</v>
      </c>
      <c r="R61" s="36" t="s">
        <v>112</v>
      </c>
      <c r="S61" s="37">
        <v>0</v>
      </c>
      <c r="U61" s="38" t="s">
        <v>198</v>
      </c>
      <c r="V61" s="36" t="s">
        <v>112</v>
      </c>
      <c r="W61" s="37">
        <v>0</v>
      </c>
      <c r="Y61" s="35" t="s">
        <v>197</v>
      </c>
      <c r="Z61" s="36" t="s">
        <v>112</v>
      </c>
      <c r="AA61" s="37">
        <v>0</v>
      </c>
      <c r="AC61" s="38" t="s">
        <v>198</v>
      </c>
      <c r="AD61" s="36" t="s">
        <v>112</v>
      </c>
      <c r="AE61" s="37">
        <v>0</v>
      </c>
      <c r="AG61" s="35" t="s">
        <v>197</v>
      </c>
      <c r="AH61" s="36" t="s">
        <v>112</v>
      </c>
      <c r="AI61" s="37">
        <v>0</v>
      </c>
      <c r="AK61" s="38" t="s">
        <v>198</v>
      </c>
      <c r="AL61" s="36" t="s">
        <v>112</v>
      </c>
      <c r="AM61" s="37">
        <v>0</v>
      </c>
      <c r="AO61" s="35" t="s">
        <v>197</v>
      </c>
      <c r="AP61" s="36" t="s">
        <v>112</v>
      </c>
      <c r="AQ61" s="37">
        <v>0</v>
      </c>
      <c r="AS61" s="38" t="s">
        <v>198</v>
      </c>
      <c r="AT61" s="36" t="s">
        <v>112</v>
      </c>
      <c r="AU61" s="37">
        <v>0</v>
      </c>
      <c r="AW61" s="35" t="s">
        <v>197</v>
      </c>
      <c r="AX61" s="36" t="s">
        <v>112</v>
      </c>
      <c r="AY61" s="37">
        <v>0</v>
      </c>
      <c r="BA61" s="38" t="s">
        <v>198</v>
      </c>
      <c r="BB61" s="36" t="s">
        <v>112</v>
      </c>
      <c r="BC61" s="37">
        <v>0</v>
      </c>
    </row>
    <row r="62" spans="1:55" x14ac:dyDescent="0.35">
      <c r="A62" s="35" t="s">
        <v>197</v>
      </c>
      <c r="B62" s="36" t="s">
        <v>114</v>
      </c>
      <c r="C62" s="37">
        <v>0</v>
      </c>
      <c r="E62" s="38" t="s">
        <v>198</v>
      </c>
      <c r="F62" s="36" t="s">
        <v>114</v>
      </c>
      <c r="G62" s="37">
        <v>0</v>
      </c>
      <c r="I62" s="35" t="s">
        <v>197</v>
      </c>
      <c r="J62" s="36" t="s">
        <v>114</v>
      </c>
      <c r="K62" s="37">
        <v>0</v>
      </c>
      <c r="M62" s="38" t="s">
        <v>198</v>
      </c>
      <c r="N62" s="36" t="s">
        <v>114</v>
      </c>
      <c r="O62" s="37">
        <v>0</v>
      </c>
      <c r="Q62" s="35" t="s">
        <v>197</v>
      </c>
      <c r="R62" s="36" t="s">
        <v>114</v>
      </c>
      <c r="S62" s="37">
        <v>0</v>
      </c>
      <c r="U62" s="38" t="s">
        <v>198</v>
      </c>
      <c r="V62" s="36" t="s">
        <v>114</v>
      </c>
      <c r="W62" s="37">
        <v>0</v>
      </c>
      <c r="Y62" s="35" t="s">
        <v>197</v>
      </c>
      <c r="Z62" s="36" t="s">
        <v>114</v>
      </c>
      <c r="AA62" s="37">
        <v>0</v>
      </c>
      <c r="AC62" s="38" t="s">
        <v>198</v>
      </c>
      <c r="AD62" s="36" t="s">
        <v>114</v>
      </c>
      <c r="AE62" s="37">
        <v>-3.10728520923312E-5</v>
      </c>
      <c r="AG62" s="35" t="s">
        <v>197</v>
      </c>
      <c r="AH62" s="36" t="s">
        <v>114</v>
      </c>
      <c r="AI62" s="37">
        <v>0</v>
      </c>
      <c r="AK62" s="38" t="s">
        <v>198</v>
      </c>
      <c r="AL62" s="36" t="s">
        <v>114</v>
      </c>
      <c r="AM62" s="37">
        <v>-1.0911231894702978E-3</v>
      </c>
      <c r="AO62" s="35" t="s">
        <v>197</v>
      </c>
      <c r="AP62" s="36" t="s">
        <v>114</v>
      </c>
      <c r="AQ62" s="37">
        <v>0</v>
      </c>
      <c r="AS62" s="38" t="s">
        <v>198</v>
      </c>
      <c r="AT62" s="36" t="s">
        <v>114</v>
      </c>
      <c r="AU62" s="37">
        <v>3.5012235923126953E-3</v>
      </c>
      <c r="AW62" s="35" t="s">
        <v>197</v>
      </c>
      <c r="AX62" s="36" t="s">
        <v>114</v>
      </c>
      <c r="AY62" s="37">
        <v>0</v>
      </c>
      <c r="BA62" s="38" t="s">
        <v>198</v>
      </c>
      <c r="BB62" s="36" t="s">
        <v>114</v>
      </c>
      <c r="BC62" s="37">
        <v>-1.122196041562629E-3</v>
      </c>
    </row>
    <row r="63" spans="1:55" x14ac:dyDescent="0.35">
      <c r="A63" s="35" t="s">
        <v>197</v>
      </c>
      <c r="B63" s="36" t="s">
        <v>123</v>
      </c>
      <c r="C63" s="37">
        <v>-0.16951899009901022</v>
      </c>
      <c r="E63" s="38" t="s">
        <v>198</v>
      </c>
      <c r="F63" s="36" t="s">
        <v>123</v>
      </c>
      <c r="G63" s="37">
        <v>-9.165547524752525E-2</v>
      </c>
      <c r="I63" s="35" t="s">
        <v>197</v>
      </c>
      <c r="J63" s="36" t="s">
        <v>123</v>
      </c>
      <c r="K63" s="37">
        <v>-6.7405346534653299E-3</v>
      </c>
      <c r="M63" s="38" t="s">
        <v>198</v>
      </c>
      <c r="N63" s="36" t="s">
        <v>123</v>
      </c>
      <c r="O63" s="37">
        <v>-2.0846534653459612E-4</v>
      </c>
      <c r="Q63" s="35" t="s">
        <v>197</v>
      </c>
      <c r="R63" s="36" t="s">
        <v>123</v>
      </c>
      <c r="S63" s="37">
        <v>-9.3839603960396423E-3</v>
      </c>
      <c r="U63" s="38" t="s">
        <v>198</v>
      </c>
      <c r="V63" s="36" t="s">
        <v>123</v>
      </c>
      <c r="W63" s="37">
        <v>-2.8274653465346741E-3</v>
      </c>
      <c r="Y63" s="35" t="s">
        <v>197</v>
      </c>
      <c r="Z63" s="36" t="s">
        <v>123</v>
      </c>
      <c r="AA63" s="37">
        <v>-9.1029366336634165E-2</v>
      </c>
      <c r="AC63" s="38" t="s">
        <v>198</v>
      </c>
      <c r="AD63" s="36" t="s">
        <v>123</v>
      </c>
      <c r="AE63" s="37">
        <v>-6.2997772277228178E-2</v>
      </c>
      <c r="AG63" s="35" t="s">
        <v>197</v>
      </c>
      <c r="AH63" s="36" t="s">
        <v>123</v>
      </c>
      <c r="AI63" s="37">
        <v>-0.10735028712871308</v>
      </c>
      <c r="AK63" s="38" t="s">
        <v>198</v>
      </c>
      <c r="AL63" s="36" t="s">
        <v>123</v>
      </c>
      <c r="AM63" s="37">
        <v>-5.5477544554455513E-2</v>
      </c>
      <c r="AO63" s="35" t="s">
        <v>197</v>
      </c>
      <c r="AP63" s="36" t="s">
        <v>123</v>
      </c>
      <c r="AQ63" s="37">
        <v>-0.20853153798862056</v>
      </c>
      <c r="AS63" s="38" t="s">
        <v>198</v>
      </c>
      <c r="AT63" s="36" t="s">
        <v>123</v>
      </c>
      <c r="AU63" s="37">
        <v>-0.12225982419582425</v>
      </c>
      <c r="AW63" s="35" t="s">
        <v>197</v>
      </c>
      <c r="AX63" s="36" t="s">
        <v>123</v>
      </c>
      <c r="AY63" s="37">
        <v>-0.19837965346534725</v>
      </c>
      <c r="BA63" s="38" t="s">
        <v>198</v>
      </c>
      <c r="BB63" s="36" t="s">
        <v>123</v>
      </c>
      <c r="BC63" s="37">
        <v>-0.11847531683168369</v>
      </c>
    </row>
    <row r="64" spans="1:55" x14ac:dyDescent="0.35">
      <c r="A64" s="35" t="s">
        <v>197</v>
      </c>
      <c r="B64" s="36" t="s">
        <v>126</v>
      </c>
      <c r="C64" s="37">
        <v>-1.4784108910891158E-2</v>
      </c>
      <c r="E64" s="38" t="s">
        <v>198</v>
      </c>
      <c r="F64" s="36" t="s">
        <v>126</v>
      </c>
      <c r="G64" s="37">
        <v>-8.1619108910891761E-3</v>
      </c>
      <c r="I64" s="35" t="s">
        <v>197</v>
      </c>
      <c r="J64" s="36" t="s">
        <v>126</v>
      </c>
      <c r="K64" s="37">
        <v>0</v>
      </c>
      <c r="M64" s="38" t="s">
        <v>198</v>
      </c>
      <c r="N64" s="36" t="s">
        <v>126</v>
      </c>
      <c r="O64" s="37">
        <v>0</v>
      </c>
      <c r="Q64" s="35" t="s">
        <v>197</v>
      </c>
      <c r="R64" s="36" t="s">
        <v>126</v>
      </c>
      <c r="S64" s="37">
        <v>-1.132126732673272E-2</v>
      </c>
      <c r="U64" s="38" t="s">
        <v>198</v>
      </c>
      <c r="V64" s="36" t="s">
        <v>126</v>
      </c>
      <c r="W64" s="37">
        <v>-4.6990693069307388E-3</v>
      </c>
      <c r="Y64" s="35" t="s">
        <v>197</v>
      </c>
      <c r="Z64" s="36" t="s">
        <v>126</v>
      </c>
      <c r="AA64" s="37">
        <v>0</v>
      </c>
      <c r="AC64" s="38" t="s">
        <v>198</v>
      </c>
      <c r="AD64" s="36" t="s">
        <v>126</v>
      </c>
      <c r="AE64" s="37">
        <v>0</v>
      </c>
      <c r="AG64" s="35" t="s">
        <v>197</v>
      </c>
      <c r="AH64" s="36" t="s">
        <v>126</v>
      </c>
      <c r="AI64" s="37">
        <v>-2.7520990099009768E-3</v>
      </c>
      <c r="AK64" s="38" t="s">
        <v>198</v>
      </c>
      <c r="AL64" s="36" t="s">
        <v>126</v>
      </c>
      <c r="AM64" s="37">
        <v>-2.7520990099009768E-3</v>
      </c>
      <c r="AO64" s="35" t="s">
        <v>197</v>
      </c>
      <c r="AP64" s="36" t="s">
        <v>126</v>
      </c>
      <c r="AQ64" s="37">
        <v>-2.7520990099009768E-3</v>
      </c>
      <c r="AS64" s="38" t="s">
        <v>198</v>
      </c>
      <c r="AT64" s="36" t="s">
        <v>126</v>
      </c>
      <c r="AU64" s="37">
        <v>-2.7520990099009768E-3</v>
      </c>
      <c r="AW64" s="35" t="s">
        <v>197</v>
      </c>
      <c r="AX64" s="36" t="s">
        <v>126</v>
      </c>
      <c r="AY64" s="37">
        <v>-2.7520990099009768E-3</v>
      </c>
      <c r="BA64" s="38" t="s">
        <v>198</v>
      </c>
      <c r="BB64" s="36" t="s">
        <v>126</v>
      </c>
      <c r="BC64" s="37">
        <v>-2.7520990099009768E-3</v>
      </c>
    </row>
    <row r="65" spans="1:55" x14ac:dyDescent="0.35">
      <c r="A65" s="35" t="s">
        <v>197</v>
      </c>
      <c r="B65" s="36" t="s">
        <v>148</v>
      </c>
      <c r="C65" s="37">
        <v>-0.24869167326732738</v>
      </c>
      <c r="E65" s="38" t="s">
        <v>198</v>
      </c>
      <c r="F65" s="36" t="s">
        <v>148</v>
      </c>
      <c r="G65" s="37">
        <v>-0.12499778217821819</v>
      </c>
      <c r="I65" s="35" t="s">
        <v>197</v>
      </c>
      <c r="J65" s="36" t="s">
        <v>148</v>
      </c>
      <c r="K65" s="37">
        <v>-3.9223970297029842E-2</v>
      </c>
      <c r="M65" s="38" t="s">
        <v>198</v>
      </c>
      <c r="N65" s="36" t="s">
        <v>148</v>
      </c>
      <c r="O65" s="37">
        <v>-1.7427376237623755E-2</v>
      </c>
      <c r="Q65" s="35" t="s">
        <v>197</v>
      </c>
      <c r="R65" s="36" t="s">
        <v>148</v>
      </c>
      <c r="S65" s="37">
        <v>-6.3910891089109106E-4</v>
      </c>
      <c r="U65" s="38" t="s">
        <v>198</v>
      </c>
      <c r="V65" s="36" t="s">
        <v>148</v>
      </c>
      <c r="W65" s="37">
        <v>5.3018910891089047E-3</v>
      </c>
      <c r="Y65" s="35" t="s">
        <v>197</v>
      </c>
      <c r="Z65" s="36" t="s">
        <v>148</v>
      </c>
      <c r="AA65" s="37">
        <v>-8.3091049504951275E-2</v>
      </c>
      <c r="AC65" s="38" t="s">
        <v>198</v>
      </c>
      <c r="AD65" s="36" t="s">
        <v>148</v>
      </c>
      <c r="AE65" s="37">
        <v>-7.5146425742574949E-2</v>
      </c>
      <c r="AG65" s="35" t="s">
        <v>197</v>
      </c>
      <c r="AH65" s="36" t="s">
        <v>148</v>
      </c>
      <c r="AI65" s="37">
        <v>-0.14956501980198267</v>
      </c>
      <c r="AK65" s="38" t="s">
        <v>198</v>
      </c>
      <c r="AL65" s="36" t="s">
        <v>148</v>
      </c>
      <c r="AM65" s="37">
        <v>-0.14450498019802224</v>
      </c>
      <c r="AO65" s="35" t="s">
        <v>197</v>
      </c>
      <c r="AP65" s="36" t="s">
        <v>148</v>
      </c>
      <c r="AQ65" s="37">
        <v>-0.23863946829775026</v>
      </c>
      <c r="AS65" s="38" t="s">
        <v>198</v>
      </c>
      <c r="AT65" s="36" t="s">
        <v>148</v>
      </c>
      <c r="AU65" s="37">
        <v>-0.21624519734851241</v>
      </c>
      <c r="AW65" s="35" t="s">
        <v>197</v>
      </c>
      <c r="AX65" s="36" t="s">
        <v>148</v>
      </c>
      <c r="AY65" s="37">
        <v>-0.23265606930693394</v>
      </c>
      <c r="BA65" s="38" t="s">
        <v>198</v>
      </c>
      <c r="BB65" s="36" t="s">
        <v>148</v>
      </c>
      <c r="BC65" s="37">
        <v>-0.21965140594059718</v>
      </c>
    </row>
    <row r="66" spans="1:55" x14ac:dyDescent="0.35">
      <c r="A66" s="35" t="s">
        <v>197</v>
      </c>
      <c r="B66" s="36" t="s">
        <v>155</v>
      </c>
      <c r="C66" s="37">
        <v>-0.22383371287128961</v>
      </c>
      <c r="E66" s="38" t="s">
        <v>198</v>
      </c>
      <c r="F66" s="36" t="s">
        <v>155</v>
      </c>
      <c r="G66" s="37">
        <v>-0.10474369306930836</v>
      </c>
      <c r="I66" s="35" t="s">
        <v>197</v>
      </c>
      <c r="J66" s="36" t="s">
        <v>155</v>
      </c>
      <c r="K66" s="37">
        <v>-1.8649782178217944E-2</v>
      </c>
      <c r="M66" s="38" t="s">
        <v>198</v>
      </c>
      <c r="N66" s="36" t="s">
        <v>155</v>
      </c>
      <c r="O66" s="37">
        <v>-9.0620792079208375E-3</v>
      </c>
      <c r="Q66" s="35" t="s">
        <v>197</v>
      </c>
      <c r="R66" s="36" t="s">
        <v>155</v>
      </c>
      <c r="S66" s="37">
        <v>-1.5741405940594144E-2</v>
      </c>
      <c r="U66" s="38" t="s">
        <v>198</v>
      </c>
      <c r="V66" s="36" t="s">
        <v>155</v>
      </c>
      <c r="W66" s="37">
        <v>-8.8544554455434596E-4</v>
      </c>
      <c r="Y66" s="35" t="s">
        <v>197</v>
      </c>
      <c r="Z66" s="36" t="s">
        <v>155</v>
      </c>
      <c r="AA66" s="37">
        <v>-5.6707940594059703E-2</v>
      </c>
      <c r="AC66" s="38" t="s">
        <v>198</v>
      </c>
      <c r="AD66" s="36" t="s">
        <v>155</v>
      </c>
      <c r="AE66" s="37">
        <v>-1.5811287128712791E-2</v>
      </c>
      <c r="AG66" s="35" t="s">
        <v>197</v>
      </c>
      <c r="AH66" s="36" t="s">
        <v>155</v>
      </c>
      <c r="AI66" s="37">
        <v>-5.5887891089109853E-2</v>
      </c>
      <c r="AK66" s="38" t="s">
        <v>198</v>
      </c>
      <c r="AL66" s="36" t="s">
        <v>155</v>
      </c>
      <c r="AM66" s="37">
        <v>-2.8331485148518991E-3</v>
      </c>
      <c r="AO66" s="35" t="s">
        <v>197</v>
      </c>
      <c r="AP66" s="36" t="s">
        <v>155</v>
      </c>
      <c r="AQ66" s="37">
        <v>-0.12161243248762367</v>
      </c>
      <c r="AS66" s="38" t="s">
        <v>198</v>
      </c>
      <c r="AT66" s="36" t="s">
        <v>155</v>
      </c>
      <c r="AU66" s="37">
        <v>-1.7932379833138765E-2</v>
      </c>
      <c r="AW66" s="35" t="s">
        <v>197</v>
      </c>
      <c r="AX66" s="36" t="s">
        <v>155</v>
      </c>
      <c r="AY66" s="37">
        <v>-0.11259583168316956</v>
      </c>
      <c r="BA66" s="38" t="s">
        <v>198</v>
      </c>
      <c r="BB66" s="36" t="s">
        <v>155</v>
      </c>
      <c r="BC66" s="37">
        <v>-1.8644435643564689E-2</v>
      </c>
    </row>
    <row r="67" spans="1:55" x14ac:dyDescent="0.35">
      <c r="A67" s="35" t="s">
        <v>197</v>
      </c>
      <c r="B67" s="36">
        <v>0</v>
      </c>
      <c r="C67" s="37">
        <v>0</v>
      </c>
      <c r="E67" s="38" t="s">
        <v>198</v>
      </c>
      <c r="F67" s="36">
        <v>0</v>
      </c>
      <c r="G67" s="37">
        <v>0</v>
      </c>
      <c r="I67" s="35" t="s">
        <v>197</v>
      </c>
      <c r="J67" s="36">
        <v>0</v>
      </c>
      <c r="K67" s="37">
        <v>0</v>
      </c>
      <c r="M67" s="38" t="s">
        <v>198</v>
      </c>
      <c r="N67" s="36">
        <v>0</v>
      </c>
      <c r="O67" s="37">
        <v>0</v>
      </c>
      <c r="Q67" s="35" t="s">
        <v>197</v>
      </c>
      <c r="R67" s="36">
        <v>0</v>
      </c>
      <c r="S67" s="37">
        <v>0</v>
      </c>
      <c r="U67" s="38" t="s">
        <v>198</v>
      </c>
      <c r="V67" s="36">
        <v>0</v>
      </c>
      <c r="W67" s="37">
        <v>0</v>
      </c>
      <c r="Y67" s="35" t="s">
        <v>197</v>
      </c>
      <c r="Z67" s="36">
        <v>0</v>
      </c>
      <c r="AA67" s="37">
        <v>0</v>
      </c>
      <c r="AC67" s="38" t="s">
        <v>198</v>
      </c>
      <c r="AD67" s="36">
        <v>0</v>
      </c>
      <c r="AE67" s="37">
        <v>0</v>
      </c>
      <c r="AG67" s="35" t="s">
        <v>197</v>
      </c>
      <c r="AH67" s="36">
        <v>0</v>
      </c>
      <c r="AI67" s="37">
        <v>0</v>
      </c>
      <c r="AK67" s="38" t="s">
        <v>198</v>
      </c>
      <c r="AL67" s="36">
        <v>0</v>
      </c>
      <c r="AM67" s="37">
        <v>0</v>
      </c>
      <c r="AO67" s="35" t="s">
        <v>197</v>
      </c>
      <c r="AP67" s="36">
        <v>0</v>
      </c>
      <c r="AQ67" s="37">
        <v>0</v>
      </c>
      <c r="AS67" s="38" t="s">
        <v>198</v>
      </c>
      <c r="AT67" s="36">
        <v>0</v>
      </c>
      <c r="AU67" s="37">
        <v>0</v>
      </c>
      <c r="AW67" s="35" t="s">
        <v>197</v>
      </c>
      <c r="AX67" s="36">
        <v>0</v>
      </c>
      <c r="AY67" s="37">
        <v>0</v>
      </c>
      <c r="BA67" s="38" t="s">
        <v>198</v>
      </c>
      <c r="BB67" s="36">
        <v>0</v>
      </c>
      <c r="BC67" s="37">
        <v>0</v>
      </c>
    </row>
    <row r="68" spans="1:55" x14ac:dyDescent="0.35">
      <c r="A68" s="35" t="s">
        <v>197</v>
      </c>
      <c r="B68" s="36" t="s">
        <v>202</v>
      </c>
      <c r="C68" s="37">
        <v>0</v>
      </c>
      <c r="E68" s="38" t="s">
        <v>198</v>
      </c>
      <c r="F68" s="36" t="s">
        <v>202</v>
      </c>
      <c r="G68" s="37">
        <v>0</v>
      </c>
      <c r="I68" s="35" t="s">
        <v>197</v>
      </c>
      <c r="J68" s="36" t="s">
        <v>202</v>
      </c>
      <c r="K68" s="37">
        <v>0</v>
      </c>
      <c r="M68" s="38" t="s">
        <v>198</v>
      </c>
      <c r="N68" s="36" t="s">
        <v>202</v>
      </c>
      <c r="O68" s="37">
        <v>0</v>
      </c>
      <c r="Q68" s="35" t="s">
        <v>197</v>
      </c>
      <c r="R68" s="36" t="s">
        <v>202</v>
      </c>
      <c r="S68" s="37">
        <v>0</v>
      </c>
      <c r="U68" s="38" t="s">
        <v>198</v>
      </c>
      <c r="V68" s="36" t="s">
        <v>202</v>
      </c>
      <c r="W68" s="37">
        <v>0</v>
      </c>
      <c r="Y68" s="35" t="s">
        <v>197</v>
      </c>
      <c r="Z68" s="36" t="s">
        <v>202</v>
      </c>
      <c r="AA68" s="37">
        <v>0</v>
      </c>
      <c r="AC68" s="38" t="s">
        <v>198</v>
      </c>
      <c r="AD68" s="36" t="s">
        <v>202</v>
      </c>
      <c r="AE68" s="37">
        <v>0</v>
      </c>
      <c r="AG68" s="35" t="s">
        <v>197</v>
      </c>
      <c r="AH68" s="36" t="s">
        <v>202</v>
      </c>
      <c r="AI68" s="37">
        <v>0</v>
      </c>
      <c r="AK68" s="38" t="s">
        <v>198</v>
      </c>
      <c r="AL68" s="36" t="s">
        <v>202</v>
      </c>
      <c r="AM68" s="37">
        <v>0</v>
      </c>
      <c r="AO68" s="35" t="s">
        <v>197</v>
      </c>
      <c r="AP68" s="36" t="s">
        <v>202</v>
      </c>
      <c r="AQ68" s="37">
        <v>0</v>
      </c>
      <c r="AS68" s="38" t="s">
        <v>198</v>
      </c>
      <c r="AT68" s="36" t="s">
        <v>202</v>
      </c>
      <c r="AU68" s="37">
        <v>0</v>
      </c>
      <c r="AW68" s="35" t="s">
        <v>197</v>
      </c>
      <c r="AX68" s="36" t="s">
        <v>202</v>
      </c>
      <c r="AY68" s="37">
        <v>0</v>
      </c>
      <c r="BA68" s="38" t="s">
        <v>198</v>
      </c>
      <c r="BB68" s="36" t="s">
        <v>202</v>
      </c>
      <c r="BC68" s="37">
        <v>0</v>
      </c>
    </row>
  </sheetData>
  <mergeCells count="14">
    <mergeCell ref="U1:W1"/>
    <mergeCell ref="A1:C1"/>
    <mergeCell ref="E1:G1"/>
    <mergeCell ref="I1:K1"/>
    <mergeCell ref="M1:O1"/>
    <mergeCell ref="Q1:S1"/>
    <mergeCell ref="AW1:AY1"/>
    <mergeCell ref="BA1:BC1"/>
    <mergeCell ref="Y1:AA1"/>
    <mergeCell ref="AC1:AE1"/>
    <mergeCell ref="AG1:AI1"/>
    <mergeCell ref="AK1:AM1"/>
    <mergeCell ref="AO1:AQ1"/>
    <mergeCell ref="AS1:AU1"/>
  </mergeCells>
  <pageMargins left="0.7" right="0.7" top="0.78740157499999996" bottom="0.78740157499999996" header="0.3" footer="0.3"/>
  <pageSetup paperSize="9" orientation="portrait" r:id="rId1"/>
  <headerFooter>
    <oddFooter>&amp;R_x000D_&amp;1#&amp;"Aptos"&amp;22&amp;KFF8939 RESTRICTED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0E1AF-7C88-4D81-A236-24F7A73EC1DF}">
  <sheetPr codeName="Tabelle7">
    <pageSetUpPr fitToPage="1"/>
  </sheetPr>
  <dimension ref="D1:L83"/>
  <sheetViews>
    <sheetView zoomScale="130" zoomScaleNormal="130" workbookViewId="0">
      <selection activeCell="G20" sqref="G20"/>
    </sheetView>
  </sheetViews>
  <sheetFormatPr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70" t="s">
        <v>0</v>
      </c>
      <c r="F3" s="70"/>
      <c r="G3" s="70"/>
      <c r="H3" s="70"/>
      <c r="I3" s="70"/>
      <c r="J3" s="70"/>
      <c r="K3" s="70"/>
      <c r="L3" s="1"/>
    </row>
    <row r="4" spans="4:12" ht="14.5" customHeight="1" x14ac:dyDescent="0.3">
      <c r="D4" s="1"/>
      <c r="E4" s="70"/>
      <c r="F4" s="70"/>
      <c r="G4" s="70"/>
      <c r="H4" s="70"/>
      <c r="I4" s="70"/>
      <c r="J4" s="70"/>
      <c r="K4" s="70"/>
      <c r="L4" s="1"/>
    </row>
    <row r="5" spans="4:12" ht="14.5" customHeight="1" x14ac:dyDescent="0.3">
      <c r="D5" s="1"/>
      <c r="E5" s="70"/>
      <c r="F5" s="70"/>
      <c r="G5" s="70"/>
      <c r="H5" s="70"/>
      <c r="I5" s="70"/>
      <c r="J5" s="70"/>
      <c r="K5" s="70"/>
      <c r="L5" s="1"/>
    </row>
    <row r="6" spans="4:12" ht="14.5" customHeight="1" x14ac:dyDescent="0.3">
      <c r="D6" s="1"/>
      <c r="E6" s="70"/>
      <c r="F6" s="70"/>
      <c r="G6" s="70"/>
      <c r="H6" s="70"/>
      <c r="I6" s="70"/>
      <c r="J6" s="70"/>
      <c r="K6" s="70"/>
      <c r="L6" s="1"/>
    </row>
    <row r="7" spans="4:12" ht="14.5" thickBot="1" x14ac:dyDescent="0.35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94" t="s">
        <v>15</v>
      </c>
      <c r="G8" s="95"/>
      <c r="H8" s="95"/>
      <c r="I8" s="95"/>
      <c r="J8" s="96"/>
      <c r="K8" s="1"/>
      <c r="L8" s="1"/>
    </row>
    <row r="9" spans="4:12" ht="14.5" thickBot="1" x14ac:dyDescent="0.35">
      <c r="D9" s="1"/>
      <c r="E9" s="1"/>
      <c r="F9" s="49" t="s">
        <v>172</v>
      </c>
      <c r="G9" s="6" t="s">
        <v>16</v>
      </c>
      <c r="H9" s="6" t="s">
        <v>17</v>
      </c>
      <c r="I9" s="6" t="s">
        <v>18</v>
      </c>
      <c r="J9" s="50" t="s">
        <v>19</v>
      </c>
      <c r="K9" s="1"/>
      <c r="L9" s="1"/>
    </row>
    <row r="10" spans="4:12" ht="14.5" thickBot="1" x14ac:dyDescent="0.35">
      <c r="D10" s="1"/>
      <c r="E10" s="1"/>
      <c r="F10" s="8">
        <f>+J26</f>
        <v>-885</v>
      </c>
      <c r="G10" s="9">
        <f>+J43</f>
        <v>-85.867799768432292</v>
      </c>
      <c r="H10" s="9">
        <f>+J64</f>
        <v>232.63386644751932</v>
      </c>
      <c r="I10" s="9">
        <f>+J81</f>
        <v>332.34519087090797</v>
      </c>
      <c r="J10" s="62">
        <f>+F10+G10+H10+I10</f>
        <v>-405.88874245000494</v>
      </c>
      <c r="K10" s="58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20</v>
      </c>
      <c r="L12" s="1"/>
    </row>
    <row r="13" spans="4:12" x14ac:dyDescent="0.3">
      <c r="D13" s="1"/>
      <c r="E13" s="1"/>
      <c r="F13" s="83" t="s">
        <v>21</v>
      </c>
      <c r="G13" s="83"/>
      <c r="H13" s="83"/>
      <c r="I13" s="83"/>
      <c r="J13" s="83"/>
      <c r="K13" s="83"/>
      <c r="L13" s="1"/>
    </row>
    <row r="14" spans="4:12" ht="43" customHeight="1" thickBot="1" x14ac:dyDescent="0.35">
      <c r="D14" s="1"/>
      <c r="E14" s="13" t="s">
        <v>22</v>
      </c>
      <c r="F14" s="14" t="s">
        <v>23</v>
      </c>
      <c r="G14" s="14" t="s">
        <v>205</v>
      </c>
      <c r="H14" s="84" t="s">
        <v>24</v>
      </c>
      <c r="I14" s="85"/>
      <c r="J14" s="86" t="s">
        <v>25</v>
      </c>
      <c r="K14" s="87"/>
      <c r="L14" s="1"/>
    </row>
    <row r="15" spans="4:12" x14ac:dyDescent="0.3">
      <c r="D15" s="1"/>
      <c r="E15" s="15" t="s">
        <v>26</v>
      </c>
      <c r="F15" s="16">
        <v>1.053488379022254</v>
      </c>
      <c r="G15" s="99">
        <v>1.170633</v>
      </c>
      <c r="H15" s="88">
        <f>+G15/F15-1</f>
        <v>0.11119688010841489</v>
      </c>
      <c r="I15" s="89"/>
      <c r="J15" s="90">
        <v>-615</v>
      </c>
      <c r="K15" s="91"/>
      <c r="L15" s="1"/>
    </row>
    <row r="16" spans="4:12" x14ac:dyDescent="0.3">
      <c r="D16" s="1"/>
      <c r="E16" s="18" t="s">
        <v>27</v>
      </c>
      <c r="F16" s="19">
        <v>6.1679521810703166</v>
      </c>
      <c r="G16" s="99">
        <v>6.1647340000000002</v>
      </c>
      <c r="H16" s="79">
        <f t="shared" ref="H16:H24" si="0">+G16/F16-1</f>
        <v>-5.2175843389212773E-4</v>
      </c>
      <c r="I16" s="80"/>
      <c r="J16" s="81">
        <v>0</v>
      </c>
      <c r="K16" s="82"/>
      <c r="L16" s="1"/>
    </row>
    <row r="17" spans="4:12" x14ac:dyDescent="0.3">
      <c r="D17" s="1"/>
      <c r="E17" s="18" t="s">
        <v>28</v>
      </c>
      <c r="F17" s="19">
        <v>7.6719174629952374</v>
      </c>
      <c r="G17" s="99">
        <v>8.1044499999999999</v>
      </c>
      <c r="H17" s="79">
        <f>+G17/F17-1</f>
        <v>5.6378674443650079E-2</v>
      </c>
      <c r="I17" s="80"/>
      <c r="J17" s="81">
        <v>-51</v>
      </c>
      <c r="K17" s="82"/>
      <c r="L17" s="1"/>
    </row>
    <row r="18" spans="4:12" x14ac:dyDescent="0.3">
      <c r="D18" s="1"/>
      <c r="E18" s="18" t="s">
        <v>29</v>
      </c>
      <c r="F18" s="19">
        <v>160.40920045319038</v>
      </c>
      <c r="G18" s="99">
        <v>183.62137000000001</v>
      </c>
      <c r="H18" s="79">
        <f t="shared" si="0"/>
        <v>0.14470597372987504</v>
      </c>
      <c r="I18" s="80"/>
      <c r="J18" s="81">
        <v>-40</v>
      </c>
      <c r="K18" s="82"/>
      <c r="L18" s="1"/>
    </row>
    <row r="19" spans="4:12" x14ac:dyDescent="0.3">
      <c r="D19" s="1"/>
      <c r="E19" s="18" t="s">
        <v>30</v>
      </c>
      <c r="F19" s="19">
        <v>1.5155417728355896</v>
      </c>
      <c r="G19" s="99">
        <v>1.6049880000000001</v>
      </c>
      <c r="H19" s="79">
        <f t="shared" si="0"/>
        <v>5.9019308321047514E-2</v>
      </c>
      <c r="I19" s="80"/>
      <c r="J19" s="81">
        <v>-31</v>
      </c>
      <c r="K19" s="82"/>
      <c r="L19" s="1"/>
    </row>
    <row r="20" spans="4:12" x14ac:dyDescent="0.3">
      <c r="D20" s="1"/>
      <c r="E20" s="18" t="s">
        <v>31</v>
      </c>
      <c r="F20" s="19">
        <v>21.589850210515902</v>
      </c>
      <c r="G20" s="99">
        <v>20.56279</v>
      </c>
      <c r="H20" s="79">
        <f t="shared" si="0"/>
        <v>-4.7571437527419547E-2</v>
      </c>
      <c r="I20" s="80"/>
      <c r="J20" s="81">
        <v>15</v>
      </c>
      <c r="K20" s="82"/>
      <c r="L20" s="1"/>
    </row>
    <row r="21" spans="4:12" x14ac:dyDescent="0.3">
      <c r="D21" s="1"/>
      <c r="E21" s="18" t="s">
        <v>32</v>
      </c>
      <c r="F21" s="19">
        <v>0.83553153683295944</v>
      </c>
      <c r="G21" s="99">
        <v>0.86831100000000006</v>
      </c>
      <c r="H21" s="79">
        <f t="shared" si="0"/>
        <v>3.9231868244362866E-2</v>
      </c>
      <c r="I21" s="80"/>
      <c r="J21" s="81">
        <v>-6</v>
      </c>
      <c r="K21" s="82"/>
      <c r="L21" s="1"/>
    </row>
    <row r="22" spans="4:12" x14ac:dyDescent="0.3">
      <c r="D22" s="1"/>
      <c r="E22" s="18" t="s">
        <v>33</v>
      </c>
      <c r="F22" s="19">
        <v>97.740980858700667</v>
      </c>
      <c r="G22" s="99">
        <v>92.026390000000006</v>
      </c>
      <c r="H22" s="79">
        <f t="shared" si="0"/>
        <v>-5.8466682127550573E-2</v>
      </c>
      <c r="I22" s="80"/>
      <c r="J22" s="81">
        <v>14</v>
      </c>
      <c r="K22" s="82"/>
      <c r="L22" s="1"/>
    </row>
    <row r="23" spans="4:12" x14ac:dyDescent="0.3">
      <c r="D23" s="1"/>
      <c r="E23" s="18" t="s">
        <v>34</v>
      </c>
      <c r="F23" s="19">
        <v>1.6757939251679512</v>
      </c>
      <c r="G23" s="99">
        <v>1.6856199999999999</v>
      </c>
      <c r="H23" s="79">
        <f t="shared" si="0"/>
        <v>5.8635341043284939E-3</v>
      </c>
      <c r="I23" s="80"/>
      <c r="J23" s="81">
        <v>0</v>
      </c>
      <c r="K23" s="82"/>
      <c r="L23" s="1"/>
    </row>
    <row r="24" spans="4:12" x14ac:dyDescent="0.3">
      <c r="D24" s="1"/>
      <c r="E24" s="18" t="s">
        <v>35</v>
      </c>
      <c r="F24" s="19">
        <v>90.951510066421505</v>
      </c>
      <c r="G24" s="99">
        <v>107.03558</v>
      </c>
      <c r="H24" s="79">
        <f t="shared" si="0"/>
        <v>0.17684225277658783</v>
      </c>
      <c r="I24" s="80"/>
      <c r="J24" s="81">
        <v>-25</v>
      </c>
      <c r="K24" s="82"/>
      <c r="L24" s="1"/>
    </row>
    <row r="25" spans="4:12" ht="14.5" thickBot="1" x14ac:dyDescent="0.35">
      <c r="D25" s="1"/>
      <c r="E25" s="21" t="s">
        <v>36</v>
      </c>
      <c r="F25" s="22"/>
      <c r="G25" s="23"/>
      <c r="H25" s="71"/>
      <c r="I25" s="72"/>
      <c r="J25" s="73">
        <v>-146</v>
      </c>
      <c r="K25" s="74"/>
      <c r="L25" s="1"/>
    </row>
    <row r="26" spans="4:12" s="28" customFormat="1" ht="21.65" customHeight="1" thickTop="1" thickBot="1" x14ac:dyDescent="0.4">
      <c r="D26" s="24"/>
      <c r="E26" s="25" t="s">
        <v>37</v>
      </c>
      <c r="F26" s="26"/>
      <c r="G26" s="27"/>
      <c r="H26" s="75"/>
      <c r="I26" s="76"/>
      <c r="J26" s="77">
        <f>SUM(J15:K25)</f>
        <v>-885</v>
      </c>
      <c r="K26" s="78"/>
      <c r="L26" s="24"/>
    </row>
    <row r="27" spans="4:12" x14ac:dyDescent="0.3">
      <c r="D27" s="1"/>
      <c r="E27" s="1"/>
      <c r="F27" s="1"/>
      <c r="G27" s="1"/>
      <c r="H27" s="1"/>
      <c r="I27" s="1"/>
      <c r="J27" s="58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38</v>
      </c>
      <c r="L29" s="1"/>
    </row>
    <row r="30" spans="4:12" x14ac:dyDescent="0.3">
      <c r="D30" s="1"/>
      <c r="E30" s="1"/>
      <c r="F30" s="83" t="s">
        <v>39</v>
      </c>
      <c r="G30" s="83"/>
      <c r="H30" s="83"/>
      <c r="I30" s="83"/>
      <c r="J30" s="83"/>
      <c r="K30" s="83"/>
      <c r="L30" s="1"/>
    </row>
    <row r="31" spans="4:12" ht="43" customHeight="1" thickBot="1" x14ac:dyDescent="0.35">
      <c r="D31" s="1"/>
      <c r="E31" s="13" t="s">
        <v>22</v>
      </c>
      <c r="F31" s="14" t="s">
        <v>40</v>
      </c>
      <c r="G31" s="14" t="s">
        <v>206</v>
      </c>
      <c r="H31" s="84" t="s">
        <v>41</v>
      </c>
      <c r="I31" s="85"/>
      <c r="J31" s="86" t="s">
        <v>42</v>
      </c>
      <c r="K31" s="87"/>
      <c r="L31" s="1"/>
    </row>
    <row r="32" spans="4:12" x14ac:dyDescent="0.3">
      <c r="D32" s="1"/>
      <c r="E32" s="15" t="str">
        <f>+E15</f>
        <v>USD</v>
      </c>
      <c r="F32" s="16">
        <v>1.1311235715913088</v>
      </c>
      <c r="G32" s="55">
        <v>1.1628369999999999</v>
      </c>
      <c r="H32" s="88">
        <f>+G32/F32-1</f>
        <v>2.8037103288436782E-2</v>
      </c>
      <c r="I32" s="89"/>
      <c r="J32" s="90">
        <f>VLOOKUP(E32,'FX Sensitivity 2026'!$B:$F,3,FALSE)*(100*H32)</f>
        <v>-111.86804212086275</v>
      </c>
      <c r="K32" s="91"/>
      <c r="L32" s="30"/>
    </row>
    <row r="33" spans="4:12" x14ac:dyDescent="0.3">
      <c r="D33" s="1"/>
      <c r="E33" s="18" t="str">
        <f t="shared" ref="E33:E41" si="1">+E16</f>
        <v>BRL</v>
      </c>
      <c r="F33" s="19">
        <v>6.4099671516724506</v>
      </c>
      <c r="G33" s="55">
        <v>5.8711659999999997</v>
      </c>
      <c r="H33" s="79">
        <f t="shared" ref="H33:H41" si="2">+G33/F33-1</f>
        <v>-8.4056772667215673E-2</v>
      </c>
      <c r="I33" s="80"/>
      <c r="J33" s="81">
        <f>VLOOKUP(E33,'FX Sensitivity 2026'!$B:$F,3,FALSE)*(100*H33)</f>
        <v>42.028386333607841</v>
      </c>
      <c r="K33" s="82"/>
      <c r="L33" s="30"/>
    </row>
    <row r="34" spans="4:12" x14ac:dyDescent="0.3">
      <c r="D34" s="1"/>
      <c r="E34" s="18" t="str">
        <f t="shared" si="1"/>
        <v>CNY</v>
      </c>
      <c r="F34" s="19">
        <v>8.1949143470948709</v>
      </c>
      <c r="G34" s="55">
        <v>7.9162299999999997</v>
      </c>
      <c r="H34" s="79">
        <f t="shared" si="2"/>
        <v>-3.4006987174144854E-2</v>
      </c>
      <c r="I34" s="80"/>
      <c r="J34" s="81">
        <f>VLOOKUP(E34,'FX Sensitivity 2026'!$B:$F,3,FALSE)*(100*H34)</f>
        <v>26.865519867574434</v>
      </c>
      <c r="K34" s="82"/>
      <c r="L34" s="30"/>
    </row>
    <row r="35" spans="4:12" x14ac:dyDescent="0.3">
      <c r="D35" s="1"/>
      <c r="E35" s="18" t="str">
        <f t="shared" si="1"/>
        <v>JPY</v>
      </c>
      <c r="F35" s="19">
        <v>163.45803397916467</v>
      </c>
      <c r="G35" s="55">
        <v>185.24515</v>
      </c>
      <c r="H35" s="79">
        <f t="shared" si="2"/>
        <v>0.13328874384731959</v>
      </c>
      <c r="I35" s="80"/>
      <c r="J35" s="81">
        <f>VLOOKUP(E35,'FX Sensitivity 2026'!$B:$F,3,FALSE)*(100*H35)</f>
        <v>-29.323523646410308</v>
      </c>
      <c r="K35" s="82"/>
      <c r="L35" s="30"/>
    </row>
    <row r="36" spans="4:12" x14ac:dyDescent="0.3">
      <c r="D36" s="1"/>
      <c r="E36" s="18" t="str">
        <f t="shared" si="1"/>
        <v>CAD</v>
      </c>
      <c r="F36" s="19">
        <v>1.5695156862699762</v>
      </c>
      <c r="G36" s="55">
        <v>1.609102</v>
      </c>
      <c r="H36" s="79">
        <f t="shared" si="2"/>
        <v>2.5221993049398872E-2</v>
      </c>
      <c r="I36" s="80"/>
      <c r="J36" s="81">
        <f>VLOOKUP(E36,'FX Sensitivity 2026'!$B:$F,3,FALSE)*(100*H36)</f>
        <v>-15.889855621121288</v>
      </c>
      <c r="K36" s="82"/>
      <c r="L36" s="30"/>
    </row>
    <row r="37" spans="4:12" x14ac:dyDescent="0.3">
      <c r="D37" s="1"/>
      <c r="E37" s="18" t="str">
        <f t="shared" si="1"/>
        <v>MXN</v>
      </c>
      <c r="F37" s="19">
        <v>22.082958564046873</v>
      </c>
      <c r="G37" s="55">
        <v>20.228339999999999</v>
      </c>
      <c r="H37" s="79">
        <f t="shared" si="2"/>
        <v>-8.3984152697110348E-2</v>
      </c>
      <c r="I37" s="80"/>
      <c r="J37" s="81">
        <f>VLOOKUP(E37,'FX Sensitivity 2026'!$B:$F,3,FALSE)*(100*H37)</f>
        <v>25.195245809133102</v>
      </c>
      <c r="K37" s="82"/>
      <c r="L37" s="30"/>
    </row>
    <row r="38" spans="4:12" x14ac:dyDescent="0.3">
      <c r="D38" s="1"/>
      <c r="E38" s="18" t="str">
        <f t="shared" si="1"/>
        <v>GBP</v>
      </c>
      <c r="F38" s="19">
        <v>0.84891381908143215</v>
      </c>
      <c r="G38" s="55">
        <v>0.86640700000000004</v>
      </c>
      <c r="H38" s="79">
        <f t="shared" si="2"/>
        <v>2.0606545123150966E-2</v>
      </c>
      <c r="I38" s="80"/>
      <c r="J38" s="81">
        <f>VLOOKUP(E38,'FX Sensitivity 2026'!$B:$F,3,FALSE)*(100*H38)</f>
        <v>-3.5031126709356646</v>
      </c>
      <c r="K38" s="82"/>
      <c r="L38" s="30"/>
    </row>
    <row r="39" spans="4:12" x14ac:dyDescent="0.3">
      <c r="D39" s="1"/>
      <c r="E39" s="18" t="str">
        <f t="shared" si="1"/>
        <v>RUB</v>
      </c>
      <c r="F39" s="19">
        <v>91.902765052714173</v>
      </c>
      <c r="G39" s="55">
        <v>86.551119999999997</v>
      </c>
      <c r="H39" s="79">
        <f t="shared" si="2"/>
        <v>-5.8231599992062733E-2</v>
      </c>
      <c r="I39" s="80"/>
      <c r="J39" s="81">
        <f>VLOOKUP(E39,'FX Sensitivity 2026'!$B:$F,3,FALSE)*(100*H39)</f>
        <v>13.975583998095059</v>
      </c>
      <c r="K39" s="82"/>
      <c r="L39" s="30"/>
    </row>
    <row r="40" spans="4:12" x14ac:dyDescent="0.3">
      <c r="D40" s="1"/>
      <c r="E40" s="18" t="str">
        <f t="shared" si="1"/>
        <v>AUD</v>
      </c>
      <c r="F40" s="19">
        <v>1.7681253916789699</v>
      </c>
      <c r="G40" s="55">
        <v>1.6390100000000001</v>
      </c>
      <c r="H40" s="79">
        <f t="shared" si="2"/>
        <v>-7.3023888626114308E-2</v>
      </c>
      <c r="I40" s="80"/>
      <c r="J40" s="81">
        <f>VLOOKUP(E40,'FX Sensitivity 2026'!$B:$F,3,FALSE)*(100*H40)</f>
        <v>10.953583293917148</v>
      </c>
      <c r="K40" s="82"/>
      <c r="L40" s="30"/>
    </row>
    <row r="41" spans="4:12" x14ac:dyDescent="0.3">
      <c r="D41" s="1"/>
      <c r="E41" s="18" t="str">
        <f t="shared" si="1"/>
        <v>INR</v>
      </c>
      <c r="F41" s="19">
        <v>97.128655688529989</v>
      </c>
      <c r="G41" s="55">
        <v>110.06813</v>
      </c>
      <c r="H41" s="79">
        <f t="shared" si="2"/>
        <v>0.13321994646939239</v>
      </c>
      <c r="I41" s="80"/>
      <c r="J41" s="81">
        <f>VLOOKUP(E41,'FX Sensitivity 2026'!$B:$F,3,FALSE)*(100*H41)</f>
        <v>-37.301585011429864</v>
      </c>
      <c r="K41" s="82"/>
      <c r="L41" s="30"/>
    </row>
    <row r="42" spans="4:12" ht="14.5" thickBot="1" x14ac:dyDescent="0.35">
      <c r="D42" s="1"/>
      <c r="E42" s="21" t="s">
        <v>36</v>
      </c>
      <c r="F42" s="22"/>
      <c r="G42" s="23"/>
      <c r="H42" s="71"/>
      <c r="I42" s="72"/>
      <c r="J42" s="92">
        <v>-7</v>
      </c>
      <c r="K42" s="93"/>
      <c r="L42" s="30"/>
    </row>
    <row r="43" spans="4:12" s="28" customFormat="1" ht="19.5" customHeight="1" thickTop="1" thickBot="1" x14ac:dyDescent="0.4">
      <c r="D43" s="24"/>
      <c r="E43" s="25" t="s">
        <v>37</v>
      </c>
      <c r="F43" s="26"/>
      <c r="G43" s="31"/>
      <c r="H43" s="75"/>
      <c r="I43" s="76"/>
      <c r="J43" s="77">
        <f>SUM(J32:K42)</f>
        <v>-85.867799768432292</v>
      </c>
      <c r="K43" s="78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43</v>
      </c>
      <c r="L50" s="1"/>
    </row>
    <row r="51" spans="4:12" x14ac:dyDescent="0.3">
      <c r="D51" s="1"/>
      <c r="E51" s="1"/>
      <c r="F51" s="83" t="s">
        <v>44</v>
      </c>
      <c r="G51" s="83"/>
      <c r="H51" s="83"/>
      <c r="I51" s="83"/>
      <c r="J51" s="83"/>
      <c r="K51" s="83"/>
      <c r="L51" s="1"/>
    </row>
    <row r="52" spans="4:12" ht="43" customHeight="1" thickBot="1" x14ac:dyDescent="0.35">
      <c r="D52" s="1"/>
      <c r="E52" s="13" t="s">
        <v>22</v>
      </c>
      <c r="F52" s="14" t="s">
        <v>45</v>
      </c>
      <c r="G52" s="14" t="s">
        <v>46</v>
      </c>
      <c r="H52" s="84" t="s">
        <v>47</v>
      </c>
      <c r="I52" s="85"/>
      <c r="J52" s="86" t="s">
        <v>48</v>
      </c>
      <c r="K52" s="87"/>
      <c r="L52" s="1"/>
    </row>
    <row r="53" spans="4:12" x14ac:dyDescent="0.3">
      <c r="D53" s="1"/>
      <c r="E53" s="15" t="str">
        <f>+E32</f>
        <v>USD</v>
      </c>
      <c r="F53" s="16">
        <v>1.1631399254829671</v>
      </c>
      <c r="G53" s="55">
        <v>1.1393500000000001</v>
      </c>
      <c r="H53" s="88">
        <f>+G53/F53-1</f>
        <v>-2.0453193086883981E-2</v>
      </c>
      <c r="I53" s="89"/>
      <c r="J53" s="90">
        <f>VLOOKUP(E53,'FX Sensitivity 2026'!$B:$F,4,FALSE)*(100*H53)</f>
        <v>60.336919606307745</v>
      </c>
      <c r="K53" s="91"/>
      <c r="L53" s="1"/>
    </row>
    <row r="54" spans="4:12" x14ac:dyDescent="0.3">
      <c r="D54" s="1"/>
      <c r="E54" s="18" t="str">
        <f t="shared" ref="E54:E62" si="3">+E33</f>
        <v>BRL</v>
      </c>
      <c r="F54" s="19">
        <v>6.3535508491916977</v>
      </c>
      <c r="G54" s="55">
        <v>5.8711659999999997</v>
      </c>
      <c r="H54" s="79">
        <f>+G54/F54-1</f>
        <v>-7.5923662317594731E-2</v>
      </c>
      <c r="I54" s="80"/>
      <c r="J54" s="81">
        <f>VLOOKUP(E54,'FX Sensitivity 2026'!$B:$F,4,FALSE)*(100*H54)</f>
        <v>105.53389062145668</v>
      </c>
      <c r="K54" s="82"/>
      <c r="L54" s="1"/>
    </row>
    <row r="55" spans="4:12" x14ac:dyDescent="0.3">
      <c r="D55" s="1"/>
      <c r="E55" s="18" t="str">
        <f t="shared" si="3"/>
        <v>CNY</v>
      </c>
      <c r="F55" s="19">
        <v>8.3328024593389518</v>
      </c>
      <c r="G55" s="55">
        <v>7.9162299999999997</v>
      </c>
      <c r="H55" s="79">
        <f>+G55/F55-1</f>
        <v>-4.9991879847347209E-2</v>
      </c>
      <c r="I55" s="80"/>
      <c r="J55" s="81">
        <f>VLOOKUP(E55,'FX Sensitivity 2026'!$B:$F,4,FALSE)*(100*H55)</f>
        <v>37.493909885510412</v>
      </c>
      <c r="K55" s="82"/>
      <c r="L55" s="1"/>
    </row>
    <row r="56" spans="4:12" x14ac:dyDescent="0.3">
      <c r="D56" s="1"/>
      <c r="E56" s="18" t="str">
        <f t="shared" si="3"/>
        <v>JPY</v>
      </c>
      <c r="F56" s="19">
        <v>170.47996057313807</v>
      </c>
      <c r="G56" s="55">
        <v>185.24515</v>
      </c>
      <c r="H56" s="79">
        <f t="shared" ref="H56:H62" si="4">+G56/F56-1</f>
        <v>8.6609530980783278E-2</v>
      </c>
      <c r="I56" s="80"/>
      <c r="J56" s="81">
        <f>VLOOKUP(E56,'FX Sensitivity 2026'!$B:$F,4,FALSE)*(100*H56)</f>
        <v>-18.188001505964486</v>
      </c>
      <c r="K56" s="82"/>
      <c r="L56" s="1"/>
    </row>
    <row r="57" spans="4:12" x14ac:dyDescent="0.3">
      <c r="D57" s="1"/>
      <c r="E57" s="18" t="str">
        <f t="shared" si="3"/>
        <v>CAD</v>
      </c>
      <c r="F57" s="19">
        <v>1.5949006188698478</v>
      </c>
      <c r="G57" s="55">
        <v>1.609102</v>
      </c>
      <c r="H57" s="79">
        <f t="shared" si="4"/>
        <v>8.9042420337233086E-3</v>
      </c>
      <c r="I57" s="80"/>
      <c r="J57" s="81">
        <f>VLOOKUP(E57,'FX Sensitivity 2026'!$B:$F,4,FALSE)*(100*H57)</f>
        <v>-1.4246787253957294</v>
      </c>
      <c r="K57" s="82"/>
      <c r="L57" s="1"/>
    </row>
    <row r="58" spans="4:12" x14ac:dyDescent="0.3">
      <c r="D58" s="1"/>
      <c r="E58" s="18" t="str">
        <f t="shared" si="3"/>
        <v>MXN</v>
      </c>
      <c r="F58" s="19">
        <v>21.815991046449572</v>
      </c>
      <c r="G58" s="55">
        <v>20.228339999999999</v>
      </c>
      <c r="H58" s="79">
        <f t="shared" si="4"/>
        <v>-7.2774646958243649E-2</v>
      </c>
      <c r="I58" s="80"/>
      <c r="J58" s="81">
        <f>VLOOKUP(E58,'FX Sensitivity 2026'!$B:$F,4,FALSE)*(100*H58)</f>
        <v>22.560140557055533</v>
      </c>
      <c r="K58" s="82"/>
      <c r="L58" s="1"/>
    </row>
    <row r="59" spans="4:12" x14ac:dyDescent="0.3">
      <c r="D59" s="1"/>
      <c r="E59" s="18" t="str">
        <f t="shared" si="3"/>
        <v>GBP</v>
      </c>
      <c r="F59" s="19">
        <v>0.86169368861844231</v>
      </c>
      <c r="G59" s="55">
        <v>0.86640700000000004</v>
      </c>
      <c r="H59" s="79">
        <f t="shared" si="4"/>
        <v>5.4698223322426909E-3</v>
      </c>
      <c r="I59" s="80"/>
      <c r="J59" s="81">
        <f>VLOOKUP(E59,'FX Sensitivity 2026'!$B:$F,4,FALSE)*(100*H59)</f>
        <v>-0.71107690319154981</v>
      </c>
      <c r="K59" s="82"/>
      <c r="L59" s="1"/>
    </row>
    <row r="60" spans="4:12" x14ac:dyDescent="0.3">
      <c r="D60" s="1"/>
      <c r="E60" s="18" t="str">
        <f t="shared" si="3"/>
        <v>RUB</v>
      </c>
      <c r="F60" s="19">
        <v>93.093331492893157</v>
      </c>
      <c r="G60" s="55">
        <v>86.551119999999997</v>
      </c>
      <c r="H60" s="79">
        <f t="shared" si="4"/>
        <v>-7.0275833810852451E-2</v>
      </c>
      <c r="I60" s="80"/>
      <c r="J60" s="81">
        <f>VLOOKUP(E60,'FX Sensitivity 2026'!$B:$F,4,FALSE)*(100*H60)</f>
        <v>14.05516676217049</v>
      </c>
      <c r="K60" s="82"/>
      <c r="L60" s="1"/>
    </row>
    <row r="61" spans="4:12" x14ac:dyDescent="0.3">
      <c r="D61" s="1"/>
      <c r="E61" s="18" t="str">
        <f t="shared" si="3"/>
        <v>AUD</v>
      </c>
      <c r="F61" s="19">
        <v>1.7819745386755239</v>
      </c>
      <c r="G61" s="55">
        <v>1.6390100000000001</v>
      </c>
      <c r="H61" s="79">
        <f t="shared" si="4"/>
        <v>-8.0228160151931349E-2</v>
      </c>
      <c r="I61" s="80"/>
      <c r="J61" s="81">
        <f>VLOOKUP(E61,'FX Sensitivity 2026'!$B:$F,4,FALSE)*(100*H61)</f>
        <v>10.429660819751076</v>
      </c>
      <c r="K61" s="82"/>
      <c r="L61" s="1"/>
    </row>
    <row r="62" spans="4:12" x14ac:dyDescent="0.3">
      <c r="D62" s="1"/>
      <c r="E62" s="18" t="str">
        <f t="shared" si="3"/>
        <v>INR</v>
      </c>
      <c r="F62" s="19">
        <v>100.80856381568722</v>
      </c>
      <c r="G62" s="55">
        <v>110.06813</v>
      </c>
      <c r="H62" s="79">
        <f t="shared" si="4"/>
        <v>9.1852971948320317E-2</v>
      </c>
      <c r="I62" s="80"/>
      <c r="J62" s="81">
        <f>VLOOKUP(E62,'FX Sensitivity 2026'!$B:$F,4,FALSE)*(100*H62)</f>
        <v>-17.45206467018086</v>
      </c>
      <c r="K62" s="82"/>
      <c r="L62" s="1"/>
    </row>
    <row r="63" spans="4:12" ht="14.5" thickBot="1" x14ac:dyDescent="0.35">
      <c r="D63" s="1"/>
      <c r="E63" s="21" t="s">
        <v>36</v>
      </c>
      <c r="F63" s="22"/>
      <c r="G63" s="23"/>
      <c r="H63" s="71"/>
      <c r="I63" s="72"/>
      <c r="J63" s="73">
        <v>20</v>
      </c>
      <c r="K63" s="74"/>
      <c r="L63" s="1"/>
    </row>
    <row r="64" spans="4:12" s="28" customFormat="1" ht="19" customHeight="1" thickTop="1" thickBot="1" x14ac:dyDescent="0.4">
      <c r="D64" s="24"/>
      <c r="E64" s="25" t="s">
        <v>37</v>
      </c>
      <c r="F64" s="26"/>
      <c r="G64" s="31"/>
      <c r="H64" s="75"/>
      <c r="I64" s="76"/>
      <c r="J64" s="77">
        <f>SUM(J53:K63)</f>
        <v>232.63386644751932</v>
      </c>
      <c r="K64" s="78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49</v>
      </c>
      <c r="L67" s="1"/>
    </row>
    <row r="68" spans="4:12" x14ac:dyDescent="0.3">
      <c r="D68" s="1"/>
      <c r="E68" s="1"/>
      <c r="F68" s="83" t="s">
        <v>50</v>
      </c>
      <c r="G68" s="83"/>
      <c r="H68" s="83"/>
      <c r="I68" s="83"/>
      <c r="J68" s="83"/>
      <c r="K68" s="83"/>
      <c r="L68" s="1"/>
    </row>
    <row r="69" spans="4:12" ht="43" customHeight="1" thickBot="1" x14ac:dyDescent="0.35">
      <c r="D69" s="1"/>
      <c r="E69" s="13" t="s">
        <v>22</v>
      </c>
      <c r="F69" s="14" t="s">
        <v>51</v>
      </c>
      <c r="G69" s="14" t="s">
        <v>52</v>
      </c>
      <c r="H69" s="84" t="s">
        <v>53</v>
      </c>
      <c r="I69" s="85"/>
      <c r="J69" s="86" t="s">
        <v>54</v>
      </c>
      <c r="K69" s="87"/>
      <c r="L69" s="1"/>
    </row>
    <row r="70" spans="4:12" x14ac:dyDescent="0.3">
      <c r="D70" s="1"/>
      <c r="E70" s="15" t="str">
        <f>+E53</f>
        <v>USD</v>
      </c>
      <c r="F70" s="16">
        <v>1.1730499999999999</v>
      </c>
      <c r="G70" s="55">
        <v>1.1393500000000001</v>
      </c>
      <c r="H70" s="88">
        <f>+G70/F70-1</f>
        <v>-2.8728528195728908E-2</v>
      </c>
      <c r="I70" s="89"/>
      <c r="J70" s="90">
        <f>VLOOKUP(E70,'FX Sensitivity 2026'!$B:$F,5,FALSE)*(100*H70)</f>
        <v>111.75397468138547</v>
      </c>
      <c r="K70" s="91"/>
      <c r="L70" s="30"/>
    </row>
    <row r="71" spans="4:12" x14ac:dyDescent="0.3">
      <c r="D71" s="1"/>
      <c r="E71" s="18" t="str">
        <f t="shared" ref="E71:E79" si="5">+E54</f>
        <v>BRL</v>
      </c>
      <c r="F71" s="19">
        <v>6.2590500000000002</v>
      </c>
      <c r="G71" s="55">
        <v>5.8711659999999997</v>
      </c>
      <c r="H71" s="79">
        <f>+G71/F71-1</f>
        <v>-6.1971704971201746E-2</v>
      </c>
      <c r="I71" s="80"/>
      <c r="J71" s="81">
        <f>VLOOKUP(E71,'FX Sensitivity 2026'!$B:$F,5,FALSE)*(100*H71)</f>
        <v>118.98567354470734</v>
      </c>
      <c r="K71" s="82"/>
      <c r="L71" s="30"/>
    </row>
    <row r="72" spans="4:12" x14ac:dyDescent="0.3">
      <c r="D72" s="1"/>
      <c r="E72" s="18" t="str">
        <f t="shared" si="5"/>
        <v>CNY</v>
      </c>
      <c r="F72" s="19">
        <v>8.3588500000000003</v>
      </c>
      <c r="G72" s="55">
        <v>7.9162299999999997</v>
      </c>
      <c r="H72" s="79">
        <f>+G72/F72-1</f>
        <v>-5.2952260179330968E-2</v>
      </c>
      <c r="I72" s="80"/>
      <c r="J72" s="81">
        <f>VLOOKUP(E72,'FX Sensitivity 2026'!$B:$F,5,FALSE)*(100*H72)</f>
        <v>37.596104727324985</v>
      </c>
      <c r="K72" s="82"/>
      <c r="L72" s="30"/>
    </row>
    <row r="73" spans="4:12" x14ac:dyDescent="0.3">
      <c r="D73" s="1"/>
      <c r="E73" s="18" t="str">
        <f t="shared" si="5"/>
        <v>JPY</v>
      </c>
      <c r="F73" s="19">
        <v>174.35040000000001</v>
      </c>
      <c r="G73" s="55">
        <v>185.24515</v>
      </c>
      <c r="H73" s="79">
        <f t="shared" ref="H73:H79" si="6">+G73/F73-1</f>
        <v>6.248766851122789E-2</v>
      </c>
      <c r="I73" s="80"/>
      <c r="J73" s="81">
        <f>VLOOKUP(E73,'FX Sensitivity 2026'!$B:$F,5,FALSE)*(100*H73)</f>
        <v>-16.24679381291925</v>
      </c>
      <c r="K73" s="82"/>
      <c r="L73" s="30"/>
    </row>
    <row r="74" spans="4:12" x14ac:dyDescent="0.3">
      <c r="D74" s="1"/>
      <c r="E74" s="18" t="str">
        <f t="shared" si="5"/>
        <v>CAD</v>
      </c>
      <c r="F74" s="19">
        <v>1.6339999999999999</v>
      </c>
      <c r="G74" s="55">
        <v>1.609102</v>
      </c>
      <c r="H74" s="79">
        <f t="shared" si="6"/>
        <v>-1.5237454100367143E-2</v>
      </c>
      <c r="I74" s="80"/>
      <c r="J74" s="81">
        <f>VLOOKUP(E74,'FX Sensitivity 2026'!$B:$F,5,FALSE)*(100*H74)</f>
        <v>3.6569889840881147</v>
      </c>
      <c r="K74" s="82"/>
      <c r="L74" s="30"/>
    </row>
    <row r="75" spans="4:12" x14ac:dyDescent="0.3">
      <c r="D75" s="1"/>
      <c r="E75" s="18" t="str">
        <f t="shared" si="5"/>
        <v>MXN</v>
      </c>
      <c r="F75" s="19">
        <v>21.520199999999999</v>
      </c>
      <c r="G75" s="55">
        <v>20.228339999999999</v>
      </c>
      <c r="H75" s="79">
        <f t="shared" si="6"/>
        <v>-6.0030111244319229E-2</v>
      </c>
      <c r="I75" s="80"/>
      <c r="J75" s="81">
        <f>VLOOKUP(E75,'FX Sensitivity 2026'!$B:$F,5,FALSE)*(100*H75)</f>
        <v>23.411743385284499</v>
      </c>
      <c r="K75" s="82"/>
      <c r="L75" s="30"/>
    </row>
    <row r="76" spans="4:12" x14ac:dyDescent="0.3">
      <c r="D76" s="1"/>
      <c r="E76" s="18" t="str">
        <f t="shared" si="5"/>
        <v>GBP</v>
      </c>
      <c r="F76" s="19">
        <v>0.87234999999999996</v>
      </c>
      <c r="G76" s="55">
        <v>0.86640700000000004</v>
      </c>
      <c r="H76" s="79">
        <f t="shared" si="6"/>
        <v>-6.8126325442768865E-3</v>
      </c>
      <c r="I76" s="80"/>
      <c r="J76" s="81">
        <f>VLOOKUP(E76,'FX Sensitivity 2026'!$B:$F,5,FALSE)*(100*H76)</f>
        <v>0.88564223075599513</v>
      </c>
      <c r="K76" s="82"/>
      <c r="L76" s="30"/>
    </row>
    <row r="77" spans="4:12" x14ac:dyDescent="0.3">
      <c r="D77" s="1"/>
      <c r="E77" s="18" t="str">
        <f t="shared" si="5"/>
        <v>RUB</v>
      </c>
      <c r="F77" s="19">
        <v>97.216549999999998</v>
      </c>
      <c r="G77" s="55">
        <v>86.551119999999997</v>
      </c>
      <c r="H77" s="79">
        <f t="shared" si="6"/>
        <v>-0.10970796639049629</v>
      </c>
      <c r="I77" s="80"/>
      <c r="J77" s="81">
        <f>VLOOKUP(E77,'FX Sensitivity 2026'!$B:$F,5,FALSE)*(100*H77)</f>
        <v>24.135752605909186</v>
      </c>
      <c r="K77" s="82"/>
      <c r="L77" s="30"/>
    </row>
    <row r="78" spans="4:12" x14ac:dyDescent="0.3">
      <c r="D78" s="1"/>
      <c r="E78" s="18" t="str">
        <f t="shared" si="5"/>
        <v>AUD</v>
      </c>
      <c r="F78" s="19">
        <v>1.7864500000000001</v>
      </c>
      <c r="G78" s="55">
        <v>1.6390100000000001</v>
      </c>
      <c r="H78" s="79">
        <f t="shared" si="6"/>
        <v>-8.2532396652579165E-2</v>
      </c>
      <c r="I78" s="80"/>
      <c r="J78" s="81">
        <f>VLOOKUP(E78,'FX Sensitivity 2026'!$B:$F,5,FALSE)*(100*H78)</f>
        <v>25.585042962299546</v>
      </c>
      <c r="K78" s="82"/>
      <c r="L78" s="30"/>
    </row>
    <row r="79" spans="4:12" x14ac:dyDescent="0.3">
      <c r="D79" s="1"/>
      <c r="E79" s="18" t="str">
        <f t="shared" si="5"/>
        <v>INR</v>
      </c>
      <c r="F79" s="19">
        <v>104.1258</v>
      </c>
      <c r="G79" s="55">
        <v>110.06813</v>
      </c>
      <c r="H79" s="79">
        <f t="shared" si="6"/>
        <v>5.7068757214830512E-2</v>
      </c>
      <c r="I79" s="80"/>
      <c r="J79" s="81">
        <f>VLOOKUP(E79,'FX Sensitivity 2026'!$B:$F,5,FALSE)*(100*H79)</f>
        <v>-7.4189384379279666</v>
      </c>
      <c r="K79" s="82"/>
      <c r="L79" s="30"/>
    </row>
    <row r="80" spans="4:12" ht="14.5" thickBot="1" x14ac:dyDescent="0.35">
      <c r="D80" s="1"/>
      <c r="E80" s="21" t="s">
        <v>36</v>
      </c>
      <c r="F80" s="22"/>
      <c r="G80" s="33"/>
      <c r="H80" s="71"/>
      <c r="I80" s="72"/>
      <c r="J80" s="73">
        <v>10</v>
      </c>
      <c r="K80" s="74"/>
      <c r="L80" s="30"/>
    </row>
    <row r="81" spans="4:12" s="28" customFormat="1" ht="19" customHeight="1" thickTop="1" thickBot="1" x14ac:dyDescent="0.4">
      <c r="D81" s="24"/>
      <c r="E81" s="25" t="s">
        <v>37</v>
      </c>
      <c r="F81" s="26"/>
      <c r="G81" s="31"/>
      <c r="H81" s="75"/>
      <c r="I81" s="76"/>
      <c r="J81" s="77">
        <f>SUM(J70:K80)</f>
        <v>332.34519087090797</v>
      </c>
      <c r="K81" s="78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RdoadGuOjj0wObQArXFGqAqc8luXtSC/OOAt+ppYFEfKdRIEf1Ky683Uxl5vRpmAw6rRmwlvhZevChCNi0AUKQ==" saltValue="L4/2h4fAoLxQWb0EUSpAkA==" spinCount="100000" sheet="1" formatCells="0" formatColumns="0" formatRows="0" insertColumns="0" insertRows="0" insertHyperlinks="0" deleteColumns="0" deleteRows="0" sort="0" autoFilter="0" pivotTables="0"/>
  <mergeCells count="110"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&amp;R_x000D_&amp;1#&amp;"Aptos"&amp;22&amp;KFF8939 RESTRICTED</oddFooter>
  </headerFooter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8775A-F5CA-4926-8AA5-1C70698CDCFB}">
  <sheetPr codeName="Tabelle11">
    <pageSetUpPr fitToPage="1"/>
  </sheetPr>
  <dimension ref="D1:L83"/>
  <sheetViews>
    <sheetView zoomScale="130" zoomScaleNormal="130" workbookViewId="0">
      <selection sqref="A1:XFD1048576"/>
    </sheetView>
  </sheetViews>
  <sheetFormatPr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70" t="s">
        <v>55</v>
      </c>
      <c r="F3" s="70"/>
      <c r="G3" s="70"/>
      <c r="H3" s="70"/>
      <c r="I3" s="70"/>
      <c r="J3" s="70"/>
      <c r="K3" s="70"/>
      <c r="L3" s="1"/>
    </row>
    <row r="4" spans="4:12" ht="14.5" customHeight="1" x14ac:dyDescent="0.3">
      <c r="D4" s="1"/>
      <c r="E4" s="70"/>
      <c r="F4" s="70"/>
      <c r="G4" s="70"/>
      <c r="H4" s="70"/>
      <c r="I4" s="70"/>
      <c r="J4" s="70"/>
      <c r="K4" s="70"/>
      <c r="L4" s="1"/>
    </row>
    <row r="5" spans="4:12" ht="14.5" customHeight="1" x14ac:dyDescent="0.3">
      <c r="D5" s="1"/>
      <c r="E5" s="70"/>
      <c r="F5" s="70"/>
      <c r="G5" s="70"/>
      <c r="H5" s="70"/>
      <c r="I5" s="70"/>
      <c r="J5" s="70"/>
      <c r="K5" s="70"/>
      <c r="L5" s="1"/>
    </row>
    <row r="6" spans="4:12" ht="14.5" customHeight="1" x14ac:dyDescent="0.3">
      <c r="D6" s="1"/>
      <c r="E6" s="70"/>
      <c r="F6" s="70"/>
      <c r="G6" s="70"/>
      <c r="H6" s="70"/>
      <c r="I6" s="70"/>
      <c r="J6" s="70"/>
      <c r="K6" s="70"/>
      <c r="L6" s="1"/>
    </row>
    <row r="7" spans="4:12" ht="14.5" thickBot="1" x14ac:dyDescent="0.35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94" t="s">
        <v>15</v>
      </c>
      <c r="G8" s="95"/>
      <c r="H8" s="95"/>
      <c r="I8" s="95"/>
      <c r="J8" s="96"/>
      <c r="K8" s="1"/>
      <c r="L8" s="1"/>
    </row>
    <row r="9" spans="4:12" ht="14.5" thickBot="1" x14ac:dyDescent="0.35">
      <c r="D9" s="1"/>
      <c r="E9" s="1"/>
      <c r="F9" s="49" t="s">
        <v>56</v>
      </c>
      <c r="G9" s="6" t="s">
        <v>57</v>
      </c>
      <c r="H9" s="6" t="s">
        <v>58</v>
      </c>
      <c r="I9" s="6" t="s">
        <v>59</v>
      </c>
      <c r="J9" s="50" t="s">
        <v>60</v>
      </c>
      <c r="K9" s="1"/>
      <c r="L9" s="1"/>
    </row>
    <row r="10" spans="4:12" ht="14.5" thickBot="1" x14ac:dyDescent="0.35">
      <c r="D10" s="1"/>
      <c r="E10" s="1"/>
      <c r="F10" s="51" t="e">
        <f>+J26</f>
        <v>#N/A</v>
      </c>
      <c r="G10" s="52" t="e">
        <f>+J43</f>
        <v>#N/A</v>
      </c>
      <c r="H10" s="52" t="e">
        <f>+J64</f>
        <v>#N/A</v>
      </c>
      <c r="I10" s="52" t="e">
        <f>+J81</f>
        <v>#N/A</v>
      </c>
      <c r="J10" s="11" t="e">
        <f>+F10+G10+H10+I10</f>
        <v>#N/A</v>
      </c>
      <c r="K10" s="1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20</v>
      </c>
      <c r="L12" s="1"/>
    </row>
    <row r="13" spans="4:12" x14ac:dyDescent="0.3">
      <c r="D13" s="1"/>
      <c r="E13" s="1"/>
      <c r="F13" s="83" t="s">
        <v>21</v>
      </c>
      <c r="G13" s="83"/>
      <c r="H13" s="83"/>
      <c r="I13" s="83"/>
      <c r="J13" s="83"/>
      <c r="K13" s="83"/>
      <c r="L13" s="1"/>
    </row>
    <row r="14" spans="4:12" ht="43" customHeight="1" thickBot="1" x14ac:dyDescent="0.35">
      <c r="D14" s="1"/>
      <c r="E14" s="13" t="s">
        <v>22</v>
      </c>
      <c r="F14" s="14" t="s">
        <v>61</v>
      </c>
      <c r="G14" s="14" t="s">
        <v>62</v>
      </c>
      <c r="H14" s="84" t="s">
        <v>63</v>
      </c>
      <c r="I14" s="85"/>
      <c r="J14" s="86" t="s">
        <v>64</v>
      </c>
      <c r="K14" s="87"/>
      <c r="L14" s="1"/>
    </row>
    <row r="15" spans="4:12" x14ac:dyDescent="0.3">
      <c r="D15" s="1"/>
      <c r="E15" s="15" t="s">
        <v>26</v>
      </c>
      <c r="F15" s="16">
        <v>1.0724720000000001</v>
      </c>
      <c r="G15" s="54">
        <v>1.1052</v>
      </c>
      <c r="H15" s="88">
        <f>+G15/F15-1</f>
        <v>3.0516414414548665E-2</v>
      </c>
      <c r="I15" s="89"/>
      <c r="J15" s="90" t="e">
        <f>VLOOKUP(E15,'FX Sensitivity 2025'!$T:$X,2,FALSE)*(100*H15)</f>
        <v>#N/A</v>
      </c>
      <c r="K15" s="91"/>
      <c r="L15" s="1"/>
    </row>
    <row r="16" spans="4:12" x14ac:dyDescent="0.3">
      <c r="D16" s="1"/>
      <c r="E16" s="18" t="s">
        <v>28</v>
      </c>
      <c r="F16" s="19">
        <v>7.3442499999999997</v>
      </c>
      <c r="G16" s="55">
        <v>7.8726500000000001</v>
      </c>
      <c r="H16" s="79">
        <f t="shared" ref="H16:H24" si="0">+G16/F16-1</f>
        <v>7.1947441876297757E-2</v>
      </c>
      <c r="I16" s="80"/>
      <c r="J16" s="81" t="e">
        <f>VLOOKUP(E16,'FX Sensitivity 2025'!$T:$X,2,FALSE)*(100*H16)</f>
        <v>#N/A</v>
      </c>
      <c r="K16" s="82"/>
      <c r="L16" s="1"/>
    </row>
    <row r="17" spans="4:12" x14ac:dyDescent="0.3">
      <c r="D17" s="1"/>
      <c r="E17" s="18" t="s">
        <v>27</v>
      </c>
      <c r="F17" s="19">
        <v>5.5754409999999996</v>
      </c>
      <c r="G17" s="55">
        <v>5.3611500000000003</v>
      </c>
      <c r="H17" s="79">
        <f>+G17/F17-1</f>
        <v>-3.8434807219733691E-2</v>
      </c>
      <c r="I17" s="80"/>
      <c r="J17" s="81" t="e">
        <f>VLOOKUP(E17,'FX Sensitivity 2025'!$T:$X,2,FALSE)*(100*H17)</f>
        <v>#N/A</v>
      </c>
      <c r="K17" s="82"/>
      <c r="L17" s="1"/>
    </row>
    <row r="18" spans="4:12" x14ac:dyDescent="0.3">
      <c r="D18" s="1"/>
      <c r="E18" s="18" t="s">
        <v>29</v>
      </c>
      <c r="F18" s="19">
        <v>141.90423000000001</v>
      </c>
      <c r="G18" s="55">
        <v>156.34155000000001</v>
      </c>
      <c r="H18" s="79">
        <f t="shared" si="0"/>
        <v>0.10173988470956785</v>
      </c>
      <c r="I18" s="80"/>
      <c r="J18" s="81" t="e">
        <f>VLOOKUP(E18,'FX Sensitivity 2025'!$T:$X,2,FALSE)*(100*H18)</f>
        <v>#N/A</v>
      </c>
      <c r="K18" s="82"/>
      <c r="L18" s="1"/>
    </row>
    <row r="19" spans="4:12" x14ac:dyDescent="0.3">
      <c r="D19" s="1"/>
      <c r="E19" s="18" t="s">
        <v>30</v>
      </c>
      <c r="F19" s="19">
        <v>1.4504330000000001</v>
      </c>
      <c r="G19" s="55">
        <v>1.46495</v>
      </c>
      <c r="H19" s="79">
        <f t="shared" si="0"/>
        <v>1.0008735322486473E-2</v>
      </c>
      <c r="I19" s="80"/>
      <c r="J19" s="81" t="e">
        <f>VLOOKUP(E19,'FX Sensitivity 2025'!$T:$X,2,FALSE)*(100*H19)</f>
        <v>#N/A</v>
      </c>
      <c r="K19" s="82"/>
      <c r="L19" s="1"/>
    </row>
    <row r="20" spans="4:12" x14ac:dyDescent="0.3">
      <c r="D20" s="1"/>
      <c r="E20" s="18" t="s">
        <v>32</v>
      </c>
      <c r="F20" s="19">
        <v>0.88324899999999995</v>
      </c>
      <c r="G20" s="55">
        <v>0.86895</v>
      </c>
      <c r="H20" s="79">
        <f t="shared" si="0"/>
        <v>-1.6189092769988922E-2</v>
      </c>
      <c r="I20" s="80"/>
      <c r="J20" s="81" t="e">
        <f>VLOOKUP(E20,'FX Sensitivity 2025'!$T:$X,2,FALSE)*(100*H20)</f>
        <v>#N/A</v>
      </c>
      <c r="K20" s="82"/>
      <c r="L20" s="1"/>
    </row>
    <row r="21" spans="4:12" x14ac:dyDescent="0.3">
      <c r="D21" s="1"/>
      <c r="E21" s="18" t="s">
        <v>31</v>
      </c>
      <c r="F21" s="19">
        <v>20.05386</v>
      </c>
      <c r="G21" s="55">
        <v>18.735900000000001</v>
      </c>
      <c r="H21" s="79">
        <f t="shared" si="0"/>
        <v>-6.5721013311152987E-2</v>
      </c>
      <c r="I21" s="80"/>
      <c r="J21" s="81" t="e">
        <f>VLOOKUP(E21,'FX Sensitivity 2025'!$T:$X,2,FALSE)*(100*H21)</f>
        <v>#N/A</v>
      </c>
      <c r="K21" s="82"/>
      <c r="L21" s="1"/>
    </row>
    <row r="22" spans="4:12" x14ac:dyDescent="0.3">
      <c r="D22" s="1"/>
      <c r="E22" s="18" t="s">
        <v>33</v>
      </c>
      <c r="F22" s="19">
        <v>78.393219999999999</v>
      </c>
      <c r="G22" s="55">
        <v>99.191800000000001</v>
      </c>
      <c r="H22" s="79">
        <f t="shared" si="0"/>
        <v>0.26531095418710948</v>
      </c>
      <c r="I22" s="80"/>
      <c r="J22" s="81" t="e">
        <f>VLOOKUP(E22,'FX Sensitivity 2025'!$T:$X,2,FALSE)*(100*H22)</f>
        <v>#N/A</v>
      </c>
      <c r="K22" s="82"/>
      <c r="L22" s="1"/>
    </row>
    <row r="23" spans="4:12" x14ac:dyDescent="0.3">
      <c r="D23" s="1"/>
      <c r="E23" s="18" t="s">
        <v>65</v>
      </c>
      <c r="F23" s="19">
        <v>20.242884</v>
      </c>
      <c r="G23" s="55">
        <v>32.659199999999998</v>
      </c>
      <c r="H23" s="79">
        <f t="shared" si="0"/>
        <v>0.6133669490967788</v>
      </c>
      <c r="I23" s="80"/>
      <c r="J23" s="81" t="e">
        <f>VLOOKUP(E23,'FX Sensitivity 2025'!$T:$X,2,FALSE)*(100*H23)</f>
        <v>#N/A</v>
      </c>
      <c r="K23" s="82"/>
      <c r="L23" s="1"/>
    </row>
    <row r="24" spans="4:12" x14ac:dyDescent="0.3">
      <c r="D24" s="1"/>
      <c r="E24" s="18" t="s">
        <v>34</v>
      </c>
      <c r="F24" s="19">
        <v>1.56887</v>
      </c>
      <c r="G24" s="55">
        <v>1.6275999999999999</v>
      </c>
      <c r="H24" s="79">
        <f t="shared" si="0"/>
        <v>3.7434586677035142E-2</v>
      </c>
      <c r="I24" s="80"/>
      <c r="J24" s="81" t="e">
        <f>VLOOKUP(E24,'FX Sensitivity 2025'!$T:$X,2,FALSE)*(100*H24)</f>
        <v>#N/A</v>
      </c>
      <c r="K24" s="82"/>
      <c r="L24" s="1"/>
    </row>
    <row r="25" spans="4:12" ht="14.5" thickBot="1" x14ac:dyDescent="0.35">
      <c r="D25" s="1"/>
      <c r="E25" s="21" t="s">
        <v>36</v>
      </c>
      <c r="F25" s="22"/>
      <c r="G25" s="23"/>
      <c r="H25" s="71"/>
      <c r="I25" s="72"/>
      <c r="J25" s="73">
        <v>-56</v>
      </c>
      <c r="K25" s="74"/>
      <c r="L25" s="1"/>
    </row>
    <row r="26" spans="4:12" s="28" customFormat="1" ht="21.65" customHeight="1" thickTop="1" thickBot="1" x14ac:dyDescent="0.4">
      <c r="D26" s="24"/>
      <c r="E26" s="25" t="s">
        <v>37</v>
      </c>
      <c r="F26" s="26"/>
      <c r="G26" s="27"/>
      <c r="H26" s="75"/>
      <c r="I26" s="76"/>
      <c r="J26" s="77" t="e">
        <f>SUM(J15:K25)</f>
        <v>#N/A</v>
      </c>
      <c r="K26" s="78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38</v>
      </c>
      <c r="L29" s="1"/>
    </row>
    <row r="30" spans="4:12" x14ac:dyDescent="0.3">
      <c r="D30" s="1"/>
      <c r="E30" s="1"/>
      <c r="F30" s="83" t="s">
        <v>39</v>
      </c>
      <c r="G30" s="83"/>
      <c r="H30" s="83"/>
      <c r="I30" s="83"/>
      <c r="J30" s="83"/>
      <c r="K30" s="83"/>
      <c r="L30" s="1"/>
    </row>
    <row r="31" spans="4:12" ht="43" customHeight="1" thickBot="1" x14ac:dyDescent="0.35">
      <c r="D31" s="1"/>
      <c r="E31" s="13" t="s">
        <v>22</v>
      </c>
      <c r="F31" s="14" t="s">
        <v>66</v>
      </c>
      <c r="G31" s="14" t="s">
        <v>67</v>
      </c>
      <c r="H31" s="84" t="s">
        <v>68</v>
      </c>
      <c r="I31" s="85"/>
      <c r="J31" s="86" t="s">
        <v>69</v>
      </c>
      <c r="K31" s="87"/>
      <c r="L31" s="1"/>
    </row>
    <row r="32" spans="4:12" x14ac:dyDescent="0.3">
      <c r="D32" s="1"/>
      <c r="E32" s="15" t="s">
        <v>26</v>
      </c>
      <c r="F32" s="16">
        <v>1.088735</v>
      </c>
      <c r="G32" s="54">
        <f t="shared" ref="G32:G41" si="1">+G15</f>
        <v>1.1052</v>
      </c>
      <c r="H32" s="88">
        <f>+G32/F32-1</f>
        <v>1.5123055656335094E-2</v>
      </c>
      <c r="I32" s="89"/>
      <c r="J32" s="90" t="e">
        <f>VLOOKUP(E32,'FX Sensitivity 2025'!$T:$X,3,FALSE)*(100*H32)</f>
        <v>#N/A</v>
      </c>
      <c r="K32" s="91"/>
      <c r="L32" s="30"/>
    </row>
    <row r="33" spans="4:12" x14ac:dyDescent="0.3">
      <c r="D33" s="1"/>
      <c r="E33" s="18" t="s">
        <v>28</v>
      </c>
      <c r="F33" s="19">
        <v>7.6408800000000001</v>
      </c>
      <c r="G33" s="55">
        <f t="shared" si="1"/>
        <v>7.8726500000000001</v>
      </c>
      <c r="H33" s="79">
        <f t="shared" ref="H33:H41" si="2">+G33/F33-1</f>
        <v>3.0332893593408183E-2</v>
      </c>
      <c r="I33" s="80"/>
      <c r="J33" s="81" t="e">
        <f>VLOOKUP(E33,'FX Sensitivity 2025'!$T:$X,3,FALSE)*(100*H33)</f>
        <v>#N/A</v>
      </c>
      <c r="K33" s="82"/>
      <c r="L33" s="30"/>
    </row>
    <row r="34" spans="4:12" x14ac:dyDescent="0.3">
      <c r="D34" s="1"/>
      <c r="E34" s="18" t="s">
        <v>27</v>
      </c>
      <c r="F34" s="19">
        <v>5.3916519999999997</v>
      </c>
      <c r="G34" s="55">
        <f t="shared" si="1"/>
        <v>5.3611500000000003</v>
      </c>
      <c r="H34" s="79">
        <f t="shared" si="2"/>
        <v>-5.6572642299612674E-3</v>
      </c>
      <c r="I34" s="80"/>
      <c r="J34" s="81" t="e">
        <f>VLOOKUP(E34,'FX Sensitivity 2025'!$T:$X,3,FALSE)*(100*H34)</f>
        <v>#N/A</v>
      </c>
      <c r="K34" s="82"/>
      <c r="L34" s="30"/>
    </row>
    <row r="35" spans="4:12" x14ac:dyDescent="0.3">
      <c r="D35" s="1"/>
      <c r="E35" s="18" t="s">
        <v>29</v>
      </c>
      <c r="F35" s="19">
        <v>149.29551000000001</v>
      </c>
      <c r="G35" s="55">
        <f t="shared" si="1"/>
        <v>156.34155000000001</v>
      </c>
      <c r="H35" s="79">
        <f t="shared" si="2"/>
        <v>4.7195257245177702E-2</v>
      </c>
      <c r="I35" s="80"/>
      <c r="J35" s="81" t="e">
        <f>VLOOKUP(E35,'FX Sensitivity 2025'!$T:$X,3,FALSE)*(100*H35)</f>
        <v>#N/A</v>
      </c>
      <c r="K35" s="82"/>
      <c r="L35" s="30"/>
    </row>
    <row r="36" spans="4:12" x14ac:dyDescent="0.3">
      <c r="D36" s="1"/>
      <c r="E36" s="18" t="s">
        <v>30</v>
      </c>
      <c r="F36" s="19">
        <v>1.462961</v>
      </c>
      <c r="G36" s="55">
        <f t="shared" si="1"/>
        <v>1.46495</v>
      </c>
      <c r="H36" s="79">
        <f t="shared" si="2"/>
        <v>1.3595714444882834E-3</v>
      </c>
      <c r="I36" s="80"/>
      <c r="J36" s="81" t="e">
        <f>VLOOKUP(E36,'FX Sensitivity 2025'!$T:$X,3,FALSE)*(100*H36)</f>
        <v>#N/A</v>
      </c>
      <c r="K36" s="82"/>
      <c r="L36" s="30"/>
    </row>
    <row r="37" spans="4:12" x14ac:dyDescent="0.3">
      <c r="D37" s="1"/>
      <c r="E37" s="18" t="s">
        <v>32</v>
      </c>
      <c r="F37" s="19">
        <v>0.86987599999999998</v>
      </c>
      <c r="G37" s="55">
        <f t="shared" si="1"/>
        <v>0.86895</v>
      </c>
      <c r="H37" s="79">
        <f t="shared" si="2"/>
        <v>-1.06451954071618E-3</v>
      </c>
      <c r="I37" s="80"/>
      <c r="J37" s="81" t="e">
        <f>VLOOKUP(E37,'FX Sensitivity 2025'!$T:$X,3,FALSE)*(100*H37)</f>
        <v>#N/A</v>
      </c>
      <c r="K37" s="82"/>
      <c r="L37" s="30"/>
    </row>
    <row r="38" spans="4:12" x14ac:dyDescent="0.3">
      <c r="D38" s="1"/>
      <c r="E38" s="18" t="s">
        <v>31</v>
      </c>
      <c r="F38" s="19">
        <v>19.260680000000001</v>
      </c>
      <c r="G38" s="55">
        <f t="shared" si="1"/>
        <v>18.735900000000001</v>
      </c>
      <c r="H38" s="79">
        <f t="shared" si="2"/>
        <v>-2.7246182377776873E-2</v>
      </c>
      <c r="I38" s="80"/>
      <c r="J38" s="81" t="e">
        <f>VLOOKUP(E38,'FX Sensitivity 2025'!$T:$X,3,FALSE)*(100*H38)</f>
        <v>#N/A</v>
      </c>
      <c r="K38" s="82"/>
      <c r="L38" s="30"/>
    </row>
    <row r="39" spans="4:12" x14ac:dyDescent="0.3">
      <c r="D39" s="1"/>
      <c r="E39" s="18" t="s">
        <v>33</v>
      </c>
      <c r="F39" s="19">
        <v>88.346459999999993</v>
      </c>
      <c r="G39" s="55">
        <f t="shared" si="1"/>
        <v>99.191800000000001</v>
      </c>
      <c r="H39" s="79">
        <f t="shared" si="2"/>
        <v>0.12275919148316761</v>
      </c>
      <c r="I39" s="80"/>
      <c r="J39" s="81" t="e">
        <f>VLOOKUP(E39,'FX Sensitivity 2025'!$T:$X,3,FALSE)*(100*H39)</f>
        <v>#N/A</v>
      </c>
      <c r="K39" s="82"/>
      <c r="L39" s="30"/>
    </row>
    <row r="40" spans="4:12" x14ac:dyDescent="0.3">
      <c r="D40" s="1"/>
      <c r="E40" s="18" t="s">
        <v>65</v>
      </c>
      <c r="F40" s="19">
        <v>22.528351000000001</v>
      </c>
      <c r="G40" s="55">
        <f t="shared" si="1"/>
        <v>32.659199999999998</v>
      </c>
      <c r="H40" s="79">
        <f t="shared" si="2"/>
        <v>0.44969332198348644</v>
      </c>
      <c r="I40" s="80"/>
      <c r="J40" s="81" t="e">
        <f>VLOOKUP(E40,'FX Sensitivity 2025'!$T:$X,3,FALSE)*(100*H40)</f>
        <v>#N/A</v>
      </c>
      <c r="K40" s="82"/>
      <c r="L40" s="30"/>
    </row>
    <row r="41" spans="4:12" x14ac:dyDescent="0.3">
      <c r="D41" s="1"/>
      <c r="E41" s="18" t="s">
        <v>34</v>
      </c>
      <c r="F41" s="19">
        <v>1.6292</v>
      </c>
      <c r="G41" s="55">
        <f t="shared" si="1"/>
        <v>1.6275999999999999</v>
      </c>
      <c r="H41" s="79">
        <f t="shared" si="2"/>
        <v>-9.8207709305186963E-4</v>
      </c>
      <c r="I41" s="80"/>
      <c r="J41" s="81" t="e">
        <f>VLOOKUP(E41,'FX Sensitivity 2025'!$T:$X,3,FALSE)*(100*H41)</f>
        <v>#N/A</v>
      </c>
      <c r="K41" s="82"/>
      <c r="L41" s="30"/>
    </row>
    <row r="42" spans="4:12" ht="14.5" thickBot="1" x14ac:dyDescent="0.35">
      <c r="D42" s="1"/>
      <c r="E42" s="21" t="s">
        <v>36</v>
      </c>
      <c r="F42" s="22"/>
      <c r="G42" s="23"/>
      <c r="H42" s="71"/>
      <c r="I42" s="72"/>
      <c r="J42" s="92">
        <v>-70</v>
      </c>
      <c r="K42" s="93"/>
      <c r="L42" s="30"/>
    </row>
    <row r="43" spans="4:12" s="28" customFormat="1" ht="19.5" customHeight="1" thickTop="1" thickBot="1" x14ac:dyDescent="0.4">
      <c r="D43" s="24"/>
      <c r="E43" s="25" t="s">
        <v>37</v>
      </c>
      <c r="F43" s="26"/>
      <c r="G43" s="31"/>
      <c r="H43" s="75"/>
      <c r="I43" s="76"/>
      <c r="J43" s="77" t="e">
        <f>SUM(J32:K42)</f>
        <v>#N/A</v>
      </c>
      <c r="K43" s="78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43</v>
      </c>
      <c r="L50" s="1"/>
    </row>
    <row r="51" spans="4:12" x14ac:dyDescent="0.3">
      <c r="D51" s="1"/>
      <c r="E51" s="1"/>
      <c r="F51" s="83" t="s">
        <v>44</v>
      </c>
      <c r="G51" s="83"/>
      <c r="H51" s="83"/>
      <c r="I51" s="83"/>
      <c r="J51" s="83"/>
      <c r="K51" s="83"/>
      <c r="L51" s="1"/>
    </row>
    <row r="52" spans="4:12" ht="43" customHeight="1" thickBot="1" x14ac:dyDescent="0.35">
      <c r="D52" s="1"/>
      <c r="E52" s="13" t="s">
        <v>22</v>
      </c>
      <c r="F52" s="14" t="s">
        <v>70</v>
      </c>
      <c r="G52" s="14" t="s">
        <v>71</v>
      </c>
      <c r="H52" s="84" t="s">
        <v>72</v>
      </c>
      <c r="I52" s="85"/>
      <c r="J52" s="86" t="s">
        <v>73</v>
      </c>
      <c r="K52" s="87"/>
      <c r="L52" s="1"/>
    </row>
    <row r="53" spans="4:12" x14ac:dyDescent="0.3">
      <c r="D53" s="1"/>
      <c r="E53" s="15" t="s">
        <v>26</v>
      </c>
      <c r="F53" s="16">
        <v>1.088506</v>
      </c>
      <c r="G53" s="54">
        <f>+G32</f>
        <v>1.1052</v>
      </c>
      <c r="H53" s="88">
        <f>+G53/F53-1</f>
        <v>1.5336617345242054E-2</v>
      </c>
      <c r="I53" s="89"/>
      <c r="J53" s="90" t="e">
        <f>VLOOKUP(E53,'FX Sensitivity 2025'!$T:$X,4,FALSE)*(100*H53)</f>
        <v>#N/A</v>
      </c>
      <c r="K53" s="91"/>
      <c r="L53" s="1"/>
    </row>
    <row r="54" spans="4:12" x14ac:dyDescent="0.3">
      <c r="D54" s="1"/>
      <c r="E54" s="18" t="s">
        <v>28</v>
      </c>
      <c r="F54" s="19">
        <v>7.8963099999999997</v>
      </c>
      <c r="G54" s="55">
        <f t="shared" ref="G54:G62" si="3">+G33</f>
        <v>7.8726500000000001</v>
      </c>
      <c r="H54" s="79">
        <f>+G54/F54-1</f>
        <v>-2.9963362633939061E-3</v>
      </c>
      <c r="I54" s="80"/>
      <c r="J54" s="81" t="e">
        <f>VLOOKUP(E54,'FX Sensitivity 2025'!$T:$X,4,FALSE)*(100*H54)</f>
        <v>#N/A</v>
      </c>
      <c r="K54" s="82"/>
      <c r="L54" s="1"/>
    </row>
    <row r="55" spans="4:12" x14ac:dyDescent="0.3">
      <c r="D55" s="1"/>
      <c r="E55" s="18" t="s">
        <v>27</v>
      </c>
      <c r="F55" s="19">
        <v>5.3097440000000002</v>
      </c>
      <c r="G55" s="55">
        <f t="shared" si="3"/>
        <v>5.3611500000000003</v>
      </c>
      <c r="H55" s="79">
        <f>+G55/F55-1</f>
        <v>9.6814460358163323E-3</v>
      </c>
      <c r="I55" s="80"/>
      <c r="J55" s="81" t="e">
        <f>VLOOKUP(E55,'FX Sensitivity 2025'!$T:$X,4,FALSE)*(100*H55)</f>
        <v>#N/A</v>
      </c>
      <c r="K55" s="82"/>
      <c r="L55" s="1"/>
    </row>
    <row r="56" spans="4:12" x14ac:dyDescent="0.3">
      <c r="D56" s="1"/>
      <c r="E56" s="18" t="s">
        <v>29</v>
      </c>
      <c r="F56" s="19">
        <v>157.22898000000001</v>
      </c>
      <c r="G56" s="55">
        <f t="shared" si="3"/>
        <v>156.34155000000001</v>
      </c>
      <c r="H56" s="79">
        <f t="shared" ref="H56:H62" si="4">+G56/F56-1</f>
        <v>-5.6441884950216847E-3</v>
      </c>
      <c r="I56" s="80"/>
      <c r="J56" s="81" t="e">
        <f>VLOOKUP(E56,'FX Sensitivity 2025'!$T:$X,4,FALSE)*(100*H56)</f>
        <v>#N/A</v>
      </c>
      <c r="K56" s="82"/>
      <c r="L56" s="1"/>
    </row>
    <row r="57" spans="4:12" x14ac:dyDescent="0.3">
      <c r="D57" s="1"/>
      <c r="E57" s="18" t="s">
        <v>30</v>
      </c>
      <c r="F57" s="19">
        <v>1.4597119999999999</v>
      </c>
      <c r="G57" s="55">
        <f t="shared" si="3"/>
        <v>1.46495</v>
      </c>
      <c r="H57" s="79">
        <f t="shared" si="4"/>
        <v>3.5883790775166347E-3</v>
      </c>
      <c r="I57" s="80"/>
      <c r="J57" s="81" t="e">
        <f>VLOOKUP(E57,'FX Sensitivity 2025'!$T:$X,4,FALSE)*(100*H57)</f>
        <v>#N/A</v>
      </c>
      <c r="K57" s="82"/>
      <c r="L57" s="1"/>
    </row>
    <row r="58" spans="4:12" x14ac:dyDescent="0.3">
      <c r="D58" s="1"/>
      <c r="E58" s="18" t="s">
        <v>32</v>
      </c>
      <c r="F58" s="19">
        <v>0.85950599999999999</v>
      </c>
      <c r="G58" s="55">
        <f t="shared" si="3"/>
        <v>0.86895</v>
      </c>
      <c r="H58" s="79">
        <f t="shared" si="4"/>
        <v>1.0987706892098492E-2</v>
      </c>
      <c r="I58" s="80"/>
      <c r="J58" s="81" t="e">
        <f>VLOOKUP(E58,'FX Sensitivity 2025'!$T:$X,4,FALSE)*(100*H58)</f>
        <v>#N/A</v>
      </c>
      <c r="K58" s="82"/>
      <c r="L58" s="1"/>
    </row>
    <row r="59" spans="4:12" x14ac:dyDescent="0.3">
      <c r="D59" s="1"/>
      <c r="E59" s="18" t="s">
        <v>31</v>
      </c>
      <c r="F59" s="19">
        <v>18.567789999999999</v>
      </c>
      <c r="G59" s="55">
        <f t="shared" si="3"/>
        <v>18.735900000000001</v>
      </c>
      <c r="H59" s="79">
        <f t="shared" si="4"/>
        <v>9.0538507813802127E-3</v>
      </c>
      <c r="I59" s="80"/>
      <c r="J59" s="81" t="e">
        <f>VLOOKUP(E59,'FX Sensitivity 2025'!$T:$X,4,FALSE)*(100*H59)</f>
        <v>#N/A</v>
      </c>
      <c r="K59" s="82"/>
      <c r="L59" s="1"/>
    </row>
    <row r="60" spans="4:12" x14ac:dyDescent="0.3">
      <c r="D60" s="1"/>
      <c r="E60" s="18" t="s">
        <v>33</v>
      </c>
      <c r="F60" s="19">
        <v>102.52784</v>
      </c>
      <c r="G60" s="55">
        <f t="shared" si="3"/>
        <v>99.191800000000001</v>
      </c>
      <c r="H60" s="79">
        <f t="shared" si="4"/>
        <v>-3.253789409783725E-2</v>
      </c>
      <c r="I60" s="80"/>
      <c r="J60" s="81" t="e">
        <f>VLOOKUP(E60,'FX Sensitivity 2025'!$T:$X,4,FALSE)*(100*H60)</f>
        <v>#N/A</v>
      </c>
      <c r="K60" s="82"/>
      <c r="L60" s="1"/>
    </row>
    <row r="61" spans="4:12" x14ac:dyDescent="0.3">
      <c r="D61" s="1"/>
      <c r="E61" s="18" t="s">
        <v>65</v>
      </c>
      <c r="F61" s="19">
        <v>29.175906000000001</v>
      </c>
      <c r="G61" s="55">
        <f t="shared" si="3"/>
        <v>32.659199999999998</v>
      </c>
      <c r="H61" s="79">
        <f t="shared" si="4"/>
        <v>0.1193894030231657</v>
      </c>
      <c r="I61" s="80"/>
      <c r="J61" s="81" t="e">
        <f>VLOOKUP(E61,'FX Sensitivity 2025'!$T:$X,4,FALSE)*(100*H61)</f>
        <v>#N/A</v>
      </c>
      <c r="K61" s="82"/>
      <c r="L61" s="1"/>
    </row>
    <row r="62" spans="4:12" x14ac:dyDescent="0.3">
      <c r="D62" s="1"/>
      <c r="E62" s="18" t="s">
        <v>34</v>
      </c>
      <c r="F62" s="19">
        <v>1.6626099999999999</v>
      </c>
      <c r="G62" s="55">
        <f t="shared" si="3"/>
        <v>1.6275999999999999</v>
      </c>
      <c r="H62" s="79">
        <f t="shared" si="4"/>
        <v>-2.105725335466524E-2</v>
      </c>
      <c r="I62" s="80"/>
      <c r="J62" s="81" t="e">
        <f>VLOOKUP(E62,'FX Sensitivity 2025'!$T:$X,4,FALSE)*(100*H62)</f>
        <v>#N/A</v>
      </c>
      <c r="K62" s="82"/>
      <c r="L62" s="1"/>
    </row>
    <row r="63" spans="4:12" ht="14.5" thickBot="1" x14ac:dyDescent="0.35">
      <c r="D63" s="1"/>
      <c r="E63" s="21" t="s">
        <v>36</v>
      </c>
      <c r="F63" s="22"/>
      <c r="G63" s="23"/>
      <c r="H63" s="71"/>
      <c r="I63" s="72"/>
      <c r="J63" s="73">
        <v>-50</v>
      </c>
      <c r="K63" s="74"/>
      <c r="L63" s="1"/>
    </row>
    <row r="64" spans="4:12" s="28" customFormat="1" ht="19" customHeight="1" thickTop="1" thickBot="1" x14ac:dyDescent="0.4">
      <c r="D64" s="24"/>
      <c r="E64" s="25" t="s">
        <v>37</v>
      </c>
      <c r="F64" s="26"/>
      <c r="G64" s="31"/>
      <c r="H64" s="75"/>
      <c r="I64" s="76"/>
      <c r="J64" s="77" t="e">
        <f>SUM(J53:K63)</f>
        <v>#N/A</v>
      </c>
      <c r="K64" s="78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49</v>
      </c>
      <c r="L67" s="1"/>
    </row>
    <row r="68" spans="4:12" x14ac:dyDescent="0.3">
      <c r="D68" s="1"/>
      <c r="E68" s="1"/>
      <c r="F68" s="83" t="s">
        <v>50</v>
      </c>
      <c r="G68" s="83"/>
      <c r="H68" s="83"/>
      <c r="I68" s="83"/>
      <c r="J68" s="83"/>
      <c r="K68" s="83"/>
      <c r="L68" s="1"/>
    </row>
    <row r="69" spans="4:12" ht="43" customHeight="1" thickBot="1" x14ac:dyDescent="0.35">
      <c r="D69" s="1"/>
      <c r="E69" s="13" t="s">
        <v>22</v>
      </c>
      <c r="F69" s="14" t="s">
        <v>74</v>
      </c>
      <c r="G69" s="14" t="s">
        <v>75</v>
      </c>
      <c r="H69" s="84" t="s">
        <v>76</v>
      </c>
      <c r="I69" s="85"/>
      <c r="J69" s="86" t="s">
        <v>77</v>
      </c>
      <c r="K69" s="87"/>
      <c r="L69" s="1"/>
    </row>
    <row r="70" spans="4:12" x14ac:dyDescent="0.3">
      <c r="D70" s="1"/>
      <c r="E70" s="15" t="s">
        <v>26</v>
      </c>
      <c r="F70" s="16">
        <v>1.0748979999999999</v>
      </c>
      <c r="G70" s="55">
        <f>+G53</f>
        <v>1.1052</v>
      </c>
      <c r="H70" s="88">
        <f>+G70/F70-1</f>
        <v>2.8190581804040882E-2</v>
      </c>
      <c r="I70" s="89"/>
      <c r="J70" s="90" t="e">
        <f>VLOOKUP(E70,'FX Sensitivity 2025'!$T:$X,5,FALSE)*(100*H70)</f>
        <v>#N/A</v>
      </c>
      <c r="K70" s="91"/>
      <c r="L70" s="30"/>
    </row>
    <row r="71" spans="4:12" x14ac:dyDescent="0.3">
      <c r="D71" s="1"/>
      <c r="E71" s="18" t="s">
        <v>28</v>
      </c>
      <c r="F71" s="19">
        <v>7.7804500000000001</v>
      </c>
      <c r="G71" s="55">
        <f t="shared" ref="G71:G79" si="5">+G54</f>
        <v>7.8726500000000001</v>
      </c>
      <c r="H71" s="79">
        <f>+G71/F71-1</f>
        <v>1.1850214319223173E-2</v>
      </c>
      <c r="I71" s="80"/>
      <c r="J71" s="81" t="e">
        <f>VLOOKUP(E71,'FX Sensitivity 2025'!$T:$X,5,FALSE)*(100*H71)</f>
        <v>#N/A</v>
      </c>
      <c r="K71" s="82"/>
      <c r="L71" s="30"/>
    </row>
    <row r="72" spans="4:12" x14ac:dyDescent="0.3">
      <c r="D72" s="1"/>
      <c r="E72" s="18" t="s">
        <v>27</v>
      </c>
      <c r="F72" s="19">
        <v>5.3291469999999999</v>
      </c>
      <c r="G72" s="55">
        <f t="shared" si="5"/>
        <v>5.3611500000000003</v>
      </c>
      <c r="H72" s="79">
        <f>+G72/F72-1</f>
        <v>6.005276266539461E-3</v>
      </c>
      <c r="I72" s="80"/>
      <c r="J72" s="81" t="e">
        <f>VLOOKUP(E72,'FX Sensitivity 2025'!$T:$X,5,FALSE)*(100*H72)</f>
        <v>#N/A</v>
      </c>
      <c r="K72" s="82"/>
      <c r="L72" s="30"/>
    </row>
    <row r="73" spans="4:12" x14ac:dyDescent="0.3">
      <c r="D73" s="1"/>
      <c r="E73" s="18" t="s">
        <v>29</v>
      </c>
      <c r="F73" s="19">
        <v>159.03556</v>
      </c>
      <c r="G73" s="55">
        <f t="shared" si="5"/>
        <v>156.34155000000001</v>
      </c>
      <c r="H73" s="79">
        <f t="shared" ref="H73:H79" si="6">+G73/F73-1</f>
        <v>-1.6939670599455781E-2</v>
      </c>
      <c r="I73" s="80"/>
      <c r="J73" s="81" t="e">
        <f>VLOOKUP(E73,'FX Sensitivity 2025'!$T:$X,5,FALSE)*(100*H73)</f>
        <v>#N/A</v>
      </c>
      <c r="K73" s="82"/>
      <c r="L73" s="30"/>
    </row>
    <row r="74" spans="4:12" x14ac:dyDescent="0.3">
      <c r="D74" s="1"/>
      <c r="E74" s="18" t="s">
        <v>30</v>
      </c>
      <c r="F74" s="19">
        <v>1.4642440000000001</v>
      </c>
      <c r="G74" s="55">
        <f t="shared" si="5"/>
        <v>1.46495</v>
      </c>
      <c r="H74" s="79">
        <f t="shared" si="6"/>
        <v>4.8216007714563247E-4</v>
      </c>
      <c r="I74" s="80"/>
      <c r="J74" s="81" t="e">
        <f>VLOOKUP(E74,'FX Sensitivity 2025'!$T:$X,5,FALSE)*(100*H74)</f>
        <v>#N/A</v>
      </c>
      <c r="K74" s="82"/>
      <c r="L74" s="30"/>
    </row>
    <row r="75" spans="4:12" x14ac:dyDescent="0.3">
      <c r="D75" s="1"/>
      <c r="E75" s="18" t="s">
        <v>32</v>
      </c>
      <c r="F75" s="19">
        <v>0.86680000000000001</v>
      </c>
      <c r="G75" s="55">
        <f t="shared" si="5"/>
        <v>0.86895</v>
      </c>
      <c r="H75" s="79">
        <f t="shared" si="6"/>
        <v>2.4803876326717766E-3</v>
      </c>
      <c r="I75" s="80"/>
      <c r="J75" s="81" t="e">
        <f>VLOOKUP(E75,'FX Sensitivity 2025'!$T:$X,5,FALSE)*(100*H75)</f>
        <v>#N/A</v>
      </c>
      <c r="K75" s="82"/>
      <c r="L75" s="30"/>
    </row>
    <row r="76" spans="4:12" x14ac:dyDescent="0.3">
      <c r="D76" s="1"/>
      <c r="E76" s="18" t="s">
        <v>31</v>
      </c>
      <c r="F76" s="19">
        <v>18.877040000000001</v>
      </c>
      <c r="G76" s="55">
        <f t="shared" si="5"/>
        <v>18.735900000000001</v>
      </c>
      <c r="H76" s="79">
        <f t="shared" si="6"/>
        <v>-7.4768078046134612E-3</v>
      </c>
      <c r="I76" s="80"/>
      <c r="J76" s="81" t="e">
        <f>VLOOKUP(E76,'FX Sensitivity 2025'!$T:$X,5,FALSE)*(100*H76)</f>
        <v>#N/A</v>
      </c>
      <c r="K76" s="82"/>
      <c r="L76" s="30"/>
    </row>
    <row r="77" spans="4:12" x14ac:dyDescent="0.3">
      <c r="D77" s="1"/>
      <c r="E77" s="18" t="s">
        <v>33</v>
      </c>
      <c r="F77" s="19">
        <v>99.846559999999997</v>
      </c>
      <c r="G77" s="55">
        <f t="shared" si="5"/>
        <v>99.191800000000001</v>
      </c>
      <c r="H77" s="79">
        <f t="shared" si="6"/>
        <v>-6.5576620766903959E-3</v>
      </c>
      <c r="I77" s="80"/>
      <c r="J77" s="81" t="e">
        <f>VLOOKUP(E77,'FX Sensitivity 2025'!$T:$X,5,FALSE)*(100*H77)</f>
        <v>#N/A</v>
      </c>
      <c r="K77" s="82"/>
      <c r="L77" s="30"/>
    </row>
    <row r="78" spans="4:12" x14ac:dyDescent="0.3">
      <c r="D78" s="1"/>
      <c r="E78" s="18" t="s">
        <v>65</v>
      </c>
      <c r="F78" s="19">
        <v>30.622900999999999</v>
      </c>
      <c r="G78" s="55">
        <f t="shared" si="5"/>
        <v>32.659199999999998</v>
      </c>
      <c r="H78" s="79">
        <f t="shared" si="6"/>
        <v>6.6495953469594582E-2</v>
      </c>
      <c r="I78" s="80"/>
      <c r="J78" s="81" t="e">
        <f>VLOOKUP(E78,'FX Sensitivity 2025'!$T:$X,5,FALSE)*(100*H78)</f>
        <v>#N/A</v>
      </c>
      <c r="K78" s="82"/>
      <c r="L78" s="30"/>
    </row>
    <row r="79" spans="4:12" x14ac:dyDescent="0.3">
      <c r="D79" s="1"/>
      <c r="E79" s="18" t="s">
        <v>34</v>
      </c>
      <c r="F79" s="19">
        <v>1.6529499999999999</v>
      </c>
      <c r="G79" s="55">
        <f t="shared" si="5"/>
        <v>1.6275999999999999</v>
      </c>
      <c r="H79" s="79">
        <f t="shared" si="6"/>
        <v>-1.5336217066456936E-2</v>
      </c>
      <c r="I79" s="80"/>
      <c r="J79" s="81" t="e">
        <f>VLOOKUP(E79,'FX Sensitivity 2025'!$T:$X,5,FALSE)*(100*H79)</f>
        <v>#N/A</v>
      </c>
      <c r="K79" s="82"/>
      <c r="L79" s="30"/>
    </row>
    <row r="80" spans="4:12" ht="14.5" thickBot="1" x14ac:dyDescent="0.35">
      <c r="D80" s="1"/>
      <c r="E80" s="21" t="s">
        <v>36</v>
      </c>
      <c r="F80" s="22"/>
      <c r="G80" s="33"/>
      <c r="H80" s="71"/>
      <c r="I80" s="72"/>
      <c r="J80" s="73">
        <v>-40</v>
      </c>
      <c r="K80" s="74"/>
      <c r="L80" s="30"/>
    </row>
    <row r="81" spans="4:12" s="28" customFormat="1" ht="19" customHeight="1" thickTop="1" thickBot="1" x14ac:dyDescent="0.4">
      <c r="D81" s="24"/>
      <c r="E81" s="25" t="s">
        <v>37</v>
      </c>
      <c r="F81" s="26"/>
      <c r="G81" s="31"/>
      <c r="H81" s="75"/>
      <c r="I81" s="76"/>
      <c r="J81" s="77" t="e">
        <f>SUM(J70:K80)</f>
        <v>#N/A</v>
      </c>
      <c r="K81" s="78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4C58V+FfcGVIX1dmK5N5hfVC3Zp+NO+IVt1k10b1/79tY6viWa0IBShO8UImZtbvUWgY4/+V4hTly2r9/mYqwQ==" saltValue="NfBU0OF6KYchoQMMk5lB1A==" spinCount="100000" sheet="1" formatCells="0" formatColumns="0" formatRows="0" insertColumns="0" insertRows="0" insertHyperlinks="0" deleteColumns="0" deleteRows="0" sort="0" autoFilter="0" pivotTables="0"/>
  <mergeCells count="110"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&amp;R_x000D_&amp;1#&amp;"Aptos"&amp;22&amp;KFF8939 RESTRICTED</oddFooter>
  </headerFooter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CB6A-0D41-4149-9B79-B485B6587406}">
  <sheetPr>
    <pageSetUpPr fitToPage="1"/>
  </sheetPr>
  <dimension ref="D1:L83"/>
  <sheetViews>
    <sheetView zoomScale="130" zoomScaleNormal="130" workbookViewId="0">
      <selection activeCell="G20" sqref="G20"/>
    </sheetView>
  </sheetViews>
  <sheetFormatPr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8" width="10.81640625" style="4"/>
    <col min="9" max="9" width="10.81640625" style="4" customWidth="1"/>
    <col min="10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70" t="s">
        <v>0</v>
      </c>
      <c r="F3" s="70"/>
      <c r="G3" s="70"/>
      <c r="H3" s="70"/>
      <c r="I3" s="70"/>
      <c r="J3" s="70"/>
      <c r="K3" s="70"/>
      <c r="L3" s="1"/>
    </row>
    <row r="4" spans="4:12" ht="14.5" customHeight="1" x14ac:dyDescent="0.3">
      <c r="D4" s="1"/>
      <c r="E4" s="70"/>
      <c r="F4" s="70"/>
      <c r="G4" s="70"/>
      <c r="H4" s="70"/>
      <c r="I4" s="70"/>
      <c r="J4" s="70"/>
      <c r="K4" s="70"/>
      <c r="L4" s="1"/>
    </row>
    <row r="5" spans="4:12" ht="14.5" customHeight="1" x14ac:dyDescent="0.3">
      <c r="D5" s="1"/>
      <c r="E5" s="70"/>
      <c r="F5" s="70"/>
      <c r="G5" s="70"/>
      <c r="H5" s="70"/>
      <c r="I5" s="70"/>
      <c r="J5" s="70"/>
      <c r="K5" s="70"/>
      <c r="L5" s="1"/>
    </row>
    <row r="6" spans="4:12" ht="14.5" customHeight="1" x14ac:dyDescent="0.3">
      <c r="D6" s="1"/>
      <c r="E6" s="70"/>
      <c r="F6" s="70"/>
      <c r="G6" s="70"/>
      <c r="H6" s="70"/>
      <c r="I6" s="70"/>
      <c r="J6" s="70"/>
      <c r="K6" s="70"/>
      <c r="L6" s="1"/>
    </row>
    <row r="7" spans="4:12" ht="14.5" thickBot="1" x14ac:dyDescent="0.35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94" t="s">
        <v>15</v>
      </c>
      <c r="G8" s="95"/>
      <c r="H8" s="95"/>
      <c r="I8" s="95"/>
      <c r="J8" s="96"/>
      <c r="K8" s="1"/>
      <c r="L8" s="1"/>
    </row>
    <row r="9" spans="4:12" ht="14.5" thickBot="1" x14ac:dyDescent="0.35">
      <c r="D9" s="1"/>
      <c r="E9" s="1"/>
      <c r="F9" s="49" t="str">
        <f>'FX Simulation by Quarter ''26'!F9</f>
        <v>Q1 Act</v>
      </c>
      <c r="G9" s="6" t="str">
        <f>'FX Simulation by Quarter ''26'!G9</f>
        <v>Q2 Sim</v>
      </c>
      <c r="H9" s="6" t="str">
        <f>'FX Simulation by Quarter ''26'!H9</f>
        <v>Q3 Sim</v>
      </c>
      <c r="I9" s="6" t="s">
        <v>18</v>
      </c>
      <c r="J9" s="50" t="s">
        <v>19</v>
      </c>
      <c r="K9" s="1"/>
      <c r="L9" s="1"/>
    </row>
    <row r="10" spans="4:12" ht="14.5" thickBot="1" x14ac:dyDescent="0.35">
      <c r="D10" s="1"/>
      <c r="E10" s="1"/>
      <c r="F10" s="8">
        <f>+J26</f>
        <v>-535.35181204625974</v>
      </c>
      <c r="G10" s="9">
        <f>+J43</f>
        <v>-60.746621633766175</v>
      </c>
      <c r="H10" s="9">
        <f>+J64</f>
        <v>133.43918591381376</v>
      </c>
      <c r="I10" s="9">
        <f>+J81</f>
        <v>201.66591638128293</v>
      </c>
      <c r="J10" s="11">
        <f>+F10+G10+H10+I10</f>
        <v>-260.99333138492921</v>
      </c>
      <c r="K10" s="58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20</v>
      </c>
      <c r="L12" s="1"/>
    </row>
    <row r="13" spans="4:12" x14ac:dyDescent="0.3">
      <c r="D13" s="1"/>
      <c r="E13" s="1"/>
      <c r="F13" s="83" t="s">
        <v>21</v>
      </c>
      <c r="G13" s="83"/>
      <c r="H13" s="83"/>
      <c r="I13" s="83"/>
      <c r="J13" s="83"/>
      <c r="K13" s="83"/>
      <c r="L13" s="1"/>
    </row>
    <row r="14" spans="4:12" ht="43" customHeight="1" thickBot="1" x14ac:dyDescent="0.35">
      <c r="D14" s="1"/>
      <c r="E14" s="13" t="s">
        <v>22</v>
      </c>
      <c r="F14" s="14" t="str">
        <f>+'FX Simulation by Quarter ''26'!F14</f>
        <v>Ø Rate
Q1 2025</v>
      </c>
      <c r="G14" s="14" t="str">
        <f>+'FX Simulation by Quarter ''26'!G14</f>
        <v>Ø Rate
Q1 2026</v>
      </c>
      <c r="H14" s="84" t="str">
        <f>'FX Simulation by Quarter ''26'!H14</f>
        <v>Q1 2026 vs. Q1 2025
(EUR development)</v>
      </c>
      <c r="I14" s="85"/>
      <c r="J14" s="84" t="str">
        <f>'FX Simulation by Quarter ''26'!J14</f>
        <v>Effect on Net Sales 
Q1 2026 (in € million)</v>
      </c>
      <c r="K14" s="85"/>
      <c r="L14" s="1"/>
    </row>
    <row r="15" spans="4:12" x14ac:dyDescent="0.3">
      <c r="D15" s="1"/>
      <c r="E15" s="15" t="s">
        <v>26</v>
      </c>
      <c r="F15" s="16">
        <f>+'FX Simulation by Quarter ''26'!F15</f>
        <v>1.053488379022254</v>
      </c>
      <c r="G15" s="99">
        <f>+'FX Simulation by Quarter ''26'!G15</f>
        <v>1.170633</v>
      </c>
      <c r="H15" s="88">
        <f>+G15/F15-1</f>
        <v>0.11119688010841489</v>
      </c>
      <c r="I15" s="89"/>
      <c r="J15" s="90">
        <v>-416</v>
      </c>
      <c r="K15" s="91"/>
      <c r="L15" s="1"/>
    </row>
    <row r="16" spans="4:12" x14ac:dyDescent="0.3">
      <c r="D16" s="1"/>
      <c r="E16" s="18" t="s">
        <v>27</v>
      </c>
      <c r="F16" s="19">
        <f>+'FX Simulation by Quarter ''26'!F16</f>
        <v>6.1679521810703166</v>
      </c>
      <c r="G16" s="99">
        <f>+'FX Simulation by Quarter ''26'!G16</f>
        <v>6.1647340000000002</v>
      </c>
      <c r="H16" s="79">
        <f t="shared" ref="H16:H24" si="0">+G16/F16-1</f>
        <v>-5.2175843389212773E-4</v>
      </c>
      <c r="I16" s="80"/>
      <c r="J16" s="81">
        <v>0</v>
      </c>
      <c r="K16" s="82"/>
      <c r="L16" s="1"/>
    </row>
    <row r="17" spans="4:12" x14ac:dyDescent="0.3">
      <c r="D17" s="1"/>
      <c r="E17" s="18" t="s">
        <v>28</v>
      </c>
      <c r="F17" s="19">
        <f>+'FX Simulation by Quarter ''26'!F17</f>
        <v>7.6719174629952374</v>
      </c>
      <c r="G17" s="99">
        <f>+'FX Simulation by Quarter ''26'!G17</f>
        <v>8.1044499999999999</v>
      </c>
      <c r="H17" s="79">
        <f>+G17/F17-1</f>
        <v>5.6378674443650079E-2</v>
      </c>
      <c r="I17" s="80"/>
      <c r="J17" s="81">
        <v>-3</v>
      </c>
      <c r="K17" s="82"/>
      <c r="L17" s="1"/>
    </row>
    <row r="18" spans="4:12" x14ac:dyDescent="0.3">
      <c r="D18" s="1"/>
      <c r="E18" s="18" t="s">
        <v>29</v>
      </c>
      <c r="F18" s="19">
        <f>+'FX Simulation by Quarter ''26'!F18</f>
        <v>160.40920045319038</v>
      </c>
      <c r="G18" s="99">
        <f>+'FX Simulation by Quarter ''26'!G18</f>
        <v>183.62137000000001</v>
      </c>
      <c r="H18" s="79">
        <f t="shared" si="0"/>
        <v>0.14470597372987504</v>
      </c>
      <c r="I18" s="80"/>
      <c r="J18" s="81">
        <v>-9</v>
      </c>
      <c r="K18" s="82"/>
      <c r="L18" s="1"/>
    </row>
    <row r="19" spans="4:12" x14ac:dyDescent="0.3">
      <c r="D19" s="1"/>
      <c r="E19" s="18" t="s">
        <v>30</v>
      </c>
      <c r="F19" s="19">
        <f>+'FX Simulation by Quarter ''26'!F19</f>
        <v>1.5155417728355896</v>
      </c>
      <c r="G19" s="99">
        <f>+'FX Simulation by Quarter ''26'!G19</f>
        <v>1.6049880000000001</v>
      </c>
      <c r="H19" s="79">
        <f t="shared" si="0"/>
        <v>5.9019308321047514E-2</v>
      </c>
      <c r="I19" s="80"/>
      <c r="J19" s="81">
        <v>-24</v>
      </c>
      <c r="K19" s="82"/>
      <c r="L19" s="1"/>
    </row>
    <row r="20" spans="4:12" x14ac:dyDescent="0.3">
      <c r="D20" s="1"/>
      <c r="E20" s="18" t="s">
        <v>31</v>
      </c>
      <c r="F20" s="19">
        <f>+'FX Simulation by Quarter ''26'!F20</f>
        <v>21.589850210515902</v>
      </c>
      <c r="G20" s="99">
        <f>+'FX Simulation by Quarter ''26'!G20</f>
        <v>20.56279</v>
      </c>
      <c r="H20" s="79">
        <f t="shared" si="0"/>
        <v>-4.7571437527419547E-2</v>
      </c>
      <c r="I20" s="80"/>
      <c r="J20" s="81">
        <v>9</v>
      </c>
      <c r="K20" s="82"/>
      <c r="L20" s="1"/>
    </row>
    <row r="21" spans="4:12" x14ac:dyDescent="0.3">
      <c r="D21" s="1"/>
      <c r="E21" s="18" t="s">
        <v>32</v>
      </c>
      <c r="F21" s="19">
        <f>+'FX Simulation by Quarter ''26'!F21</f>
        <v>0.83553153683295944</v>
      </c>
      <c r="G21" s="99">
        <f>+'FX Simulation by Quarter ''26'!G21</f>
        <v>0.86831100000000006</v>
      </c>
      <c r="H21" s="79">
        <f t="shared" si="0"/>
        <v>3.9231868244362866E-2</v>
      </c>
      <c r="I21" s="80"/>
      <c r="J21" s="81">
        <v>-2</v>
      </c>
      <c r="K21" s="82"/>
      <c r="L21" s="1"/>
    </row>
    <row r="22" spans="4:12" x14ac:dyDescent="0.3">
      <c r="D22" s="1"/>
      <c r="E22" s="18" t="s">
        <v>33</v>
      </c>
      <c r="F22" s="19">
        <f>+'FX Simulation by Quarter ''26'!F22</f>
        <v>97.740980858700667</v>
      </c>
      <c r="G22" s="99">
        <f>+'FX Simulation by Quarter ''26'!G22</f>
        <v>92.026390000000006</v>
      </c>
      <c r="H22" s="79">
        <f t="shared" si="0"/>
        <v>-5.8466682127550573E-2</v>
      </c>
      <c r="I22" s="80"/>
      <c r="J22" s="81">
        <v>3</v>
      </c>
      <c r="K22" s="82"/>
      <c r="L22" s="1"/>
    </row>
    <row r="23" spans="4:12" x14ac:dyDescent="0.3">
      <c r="D23" s="1"/>
      <c r="E23" s="18" t="s">
        <v>34</v>
      </c>
      <c r="F23" s="19">
        <f>+'FX Simulation by Quarter ''26'!F23</f>
        <v>1.6757939251679512</v>
      </c>
      <c r="G23" s="99">
        <f>+'FX Simulation by Quarter ''26'!G23</f>
        <v>1.6856199999999999</v>
      </c>
      <c r="H23" s="79">
        <f t="shared" si="0"/>
        <v>5.8635341043284939E-3</v>
      </c>
      <c r="I23" s="80"/>
      <c r="J23" s="81">
        <f>VLOOKUP(E23,'FX Sensitivity 2026'!$H:$L,2,FALSE)*(100*H23)</f>
        <v>-0.35181204625970969</v>
      </c>
      <c r="K23" s="82"/>
      <c r="L23" s="1"/>
    </row>
    <row r="24" spans="4:12" x14ac:dyDescent="0.3">
      <c r="D24" s="1"/>
      <c r="E24" s="18" t="s">
        <v>35</v>
      </c>
      <c r="F24" s="19">
        <f>+'FX Simulation by Quarter ''26'!F24</f>
        <v>90.951510066421505</v>
      </c>
      <c r="G24" s="99">
        <f>+'FX Simulation by Quarter ''26'!G24</f>
        <v>107.03558</v>
      </c>
      <c r="H24" s="79">
        <f t="shared" si="0"/>
        <v>0.17684225277658783</v>
      </c>
      <c r="I24" s="80"/>
      <c r="J24" s="81">
        <v>-19</v>
      </c>
      <c r="K24" s="82"/>
      <c r="L24" s="1"/>
    </row>
    <row r="25" spans="4:12" ht="14.5" thickBot="1" x14ac:dyDescent="0.35">
      <c r="D25" s="1"/>
      <c r="E25" s="21" t="s">
        <v>36</v>
      </c>
      <c r="F25" s="22"/>
      <c r="G25" s="23"/>
      <c r="H25" s="71"/>
      <c r="I25" s="72"/>
      <c r="J25" s="73">
        <v>-74</v>
      </c>
      <c r="K25" s="74"/>
      <c r="L25" s="1"/>
    </row>
    <row r="26" spans="4:12" s="28" customFormat="1" ht="21.65" customHeight="1" thickTop="1" thickBot="1" x14ac:dyDescent="0.4">
      <c r="D26" s="24"/>
      <c r="E26" s="25" t="s">
        <v>37</v>
      </c>
      <c r="F26" s="26"/>
      <c r="G26" s="27"/>
      <c r="H26" s="75"/>
      <c r="I26" s="76"/>
      <c r="J26" s="77">
        <f>SUM(J15:K25)</f>
        <v>-535.35181204625974</v>
      </c>
      <c r="K26" s="78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38</v>
      </c>
      <c r="L29" s="1"/>
    </row>
    <row r="30" spans="4:12" x14ac:dyDescent="0.3">
      <c r="D30" s="1"/>
      <c r="E30" s="1"/>
      <c r="F30" s="83" t="s">
        <v>39</v>
      </c>
      <c r="G30" s="83"/>
      <c r="H30" s="83"/>
      <c r="I30" s="83"/>
      <c r="J30" s="83"/>
      <c r="K30" s="83"/>
      <c r="L30" s="1"/>
    </row>
    <row r="31" spans="4:12" ht="43" customHeight="1" thickBot="1" x14ac:dyDescent="0.35">
      <c r="D31" s="1"/>
      <c r="E31" s="13" t="s">
        <v>22</v>
      </c>
      <c r="F31" s="14" t="str">
        <f>'FX Simulation by Quarter ''26'!F31</f>
        <v>Ø Rate
Q2 2025</v>
      </c>
      <c r="G31" s="14" t="str">
        <f>'FX Simulation by Quarter ''26'!G31</f>
        <v>Ø Rate
Q2 2026</v>
      </c>
      <c r="H31" s="84" t="str">
        <f>'FX Simulation by Quarter ''26'!H31</f>
        <v xml:space="preserve"> Q2 2026 vs. Q2 2025
(EUR development)</v>
      </c>
      <c r="I31" s="85"/>
      <c r="J31" s="84" t="str">
        <f>'FX Simulation by Quarter ''26'!J31</f>
        <v>Effect on Net Sales 
Q2 2026 (in € million)</v>
      </c>
      <c r="K31" s="85"/>
      <c r="L31" s="1"/>
    </row>
    <row r="32" spans="4:12" x14ac:dyDescent="0.3">
      <c r="D32" s="1"/>
      <c r="E32" s="15" t="str">
        <f>+E15</f>
        <v>USD</v>
      </c>
      <c r="F32" s="16">
        <f>+'FX Simulation by Quarter ''26'!F32</f>
        <v>1.1311235715913088</v>
      </c>
      <c r="G32" s="55">
        <f>+'FX Simulation by Quarter ''26'!G32</f>
        <v>1.1628369999999999</v>
      </c>
      <c r="H32" s="88">
        <f>+G32/F32-1</f>
        <v>2.8037103288436782E-2</v>
      </c>
      <c r="I32" s="89"/>
      <c r="J32" s="90">
        <f>VLOOKUP(E32,'FX Sensitivity 2026'!$H:$L,3,FALSE)*(100*H32)</f>
        <v>-62.242369300329656</v>
      </c>
      <c r="K32" s="91"/>
      <c r="L32" s="30"/>
    </row>
    <row r="33" spans="4:12" x14ac:dyDescent="0.3">
      <c r="D33" s="1"/>
      <c r="E33" s="18" t="str">
        <f t="shared" ref="E33:E41" si="1">+E16</f>
        <v>BRL</v>
      </c>
      <c r="F33" s="19">
        <f>+'FX Simulation by Quarter ''26'!F33</f>
        <v>6.4099671516724506</v>
      </c>
      <c r="G33" s="55">
        <f>+'FX Simulation by Quarter ''26'!G33</f>
        <v>5.8711659999999997</v>
      </c>
      <c r="H33" s="79">
        <f t="shared" ref="H33:H41" si="2">+G33/F33-1</f>
        <v>-8.4056772667215673E-2</v>
      </c>
      <c r="I33" s="80"/>
      <c r="J33" s="81">
        <f>VLOOKUP(E33,'FX Sensitivity 2026'!$H:$L,3,FALSE)*(100*H33)</f>
        <v>32.782141340214118</v>
      </c>
      <c r="K33" s="82"/>
      <c r="L33" s="30"/>
    </row>
    <row r="34" spans="4:12" x14ac:dyDescent="0.3">
      <c r="D34" s="1"/>
      <c r="E34" s="18" t="str">
        <f t="shared" si="1"/>
        <v>CNY</v>
      </c>
      <c r="F34" s="19">
        <f>+'FX Simulation by Quarter ''26'!F34</f>
        <v>8.1949143470948709</v>
      </c>
      <c r="G34" s="55">
        <f>+'FX Simulation by Quarter ''26'!G34</f>
        <v>7.9162299999999997</v>
      </c>
      <c r="H34" s="79">
        <f t="shared" si="2"/>
        <v>-3.4006987174144854E-2</v>
      </c>
      <c r="I34" s="80"/>
      <c r="J34" s="81">
        <f>VLOOKUP(E34,'FX Sensitivity 2026'!$H:$L,3,FALSE)*(100*H34)</f>
        <v>2.3804891021901398</v>
      </c>
      <c r="K34" s="82"/>
      <c r="L34" s="30"/>
    </row>
    <row r="35" spans="4:12" x14ac:dyDescent="0.3">
      <c r="D35" s="1"/>
      <c r="E35" s="18" t="str">
        <f t="shared" si="1"/>
        <v>JPY</v>
      </c>
      <c r="F35" s="19">
        <f>+'FX Simulation by Quarter ''26'!F35</f>
        <v>163.45803397916467</v>
      </c>
      <c r="G35" s="55">
        <f>+'FX Simulation by Quarter ''26'!G35</f>
        <v>185.24515</v>
      </c>
      <c r="H35" s="79">
        <f t="shared" si="2"/>
        <v>0.13328874384731959</v>
      </c>
      <c r="I35" s="80"/>
      <c r="J35" s="81">
        <f>VLOOKUP(E35,'FX Sensitivity 2026'!$H:$L,3,FALSE)*(100*H35)</f>
        <v>-1.3328874384731959</v>
      </c>
      <c r="K35" s="82"/>
      <c r="L35" s="30"/>
    </row>
    <row r="36" spans="4:12" x14ac:dyDescent="0.3">
      <c r="D36" s="1"/>
      <c r="E36" s="18" t="str">
        <f t="shared" si="1"/>
        <v>CAD</v>
      </c>
      <c r="F36" s="19">
        <f>+'FX Simulation by Quarter ''26'!F36</f>
        <v>1.5695156862699762</v>
      </c>
      <c r="G36" s="55">
        <f>+'FX Simulation by Quarter ''26'!G36</f>
        <v>1.609102</v>
      </c>
      <c r="H36" s="79">
        <f t="shared" si="2"/>
        <v>2.5221993049398872E-2</v>
      </c>
      <c r="I36" s="80"/>
      <c r="J36" s="81">
        <f>VLOOKUP(E36,'FX Sensitivity 2026'!$H:$L,3,FALSE)*(100*H36)</f>
        <v>-13.115436385687413</v>
      </c>
      <c r="K36" s="82"/>
      <c r="L36" s="30"/>
    </row>
    <row r="37" spans="4:12" x14ac:dyDescent="0.3">
      <c r="D37" s="1"/>
      <c r="E37" s="18" t="str">
        <f t="shared" si="1"/>
        <v>MXN</v>
      </c>
      <c r="F37" s="19">
        <f>+'FX Simulation by Quarter ''26'!F37</f>
        <v>22.082958564046873</v>
      </c>
      <c r="G37" s="55">
        <f>+'FX Simulation by Quarter ''26'!G37</f>
        <v>20.228339999999999</v>
      </c>
      <c r="H37" s="79">
        <f t="shared" si="2"/>
        <v>-8.3984152697110348E-2</v>
      </c>
      <c r="I37" s="80"/>
      <c r="J37" s="81">
        <f>VLOOKUP(E37,'FX Sensitivity 2026'!$H:$L,3,FALSE)*(100*H37)</f>
        <v>14.277305958508757</v>
      </c>
      <c r="K37" s="82"/>
      <c r="L37" s="30"/>
    </row>
    <row r="38" spans="4:12" x14ac:dyDescent="0.3">
      <c r="D38" s="1"/>
      <c r="E38" s="18" t="str">
        <f t="shared" si="1"/>
        <v>GBP</v>
      </c>
      <c r="F38" s="19">
        <f>+'FX Simulation by Quarter ''26'!F38</f>
        <v>0.84891381908143215</v>
      </c>
      <c r="G38" s="55">
        <f>+'FX Simulation by Quarter ''26'!G38</f>
        <v>0.86640700000000004</v>
      </c>
      <c r="H38" s="79">
        <f t="shared" si="2"/>
        <v>2.0606545123150966E-2</v>
      </c>
      <c r="I38" s="80"/>
      <c r="J38" s="81">
        <f>VLOOKUP(E38,'FX Sensitivity 2026'!$H:$L,3,FALSE)*(100*H38)</f>
        <v>-1.6485236098520772</v>
      </c>
      <c r="K38" s="82"/>
      <c r="L38" s="30"/>
    </row>
    <row r="39" spans="4:12" x14ac:dyDescent="0.3">
      <c r="D39" s="1"/>
      <c r="E39" s="18" t="str">
        <f t="shared" si="1"/>
        <v>RUB</v>
      </c>
      <c r="F39" s="19">
        <f>+'FX Simulation by Quarter ''26'!F39</f>
        <v>91.902765052714173</v>
      </c>
      <c r="G39" s="55">
        <f>+'FX Simulation by Quarter ''26'!G39</f>
        <v>86.551119999999997</v>
      </c>
      <c r="H39" s="79">
        <f t="shared" si="2"/>
        <v>-5.8231599992062733E-2</v>
      </c>
      <c r="I39" s="80"/>
      <c r="J39" s="81">
        <f>VLOOKUP(E39,'FX Sensitivity 2026'!$H:$L,3,FALSE)*(100*H39)</f>
        <v>4.0762119994443911</v>
      </c>
      <c r="K39" s="82"/>
      <c r="L39" s="30"/>
    </row>
    <row r="40" spans="4:12" x14ac:dyDescent="0.3">
      <c r="D40" s="1"/>
      <c r="E40" s="18" t="str">
        <f t="shared" si="1"/>
        <v>AUD</v>
      </c>
      <c r="F40" s="19">
        <f>+'FX Simulation by Quarter ''26'!F40</f>
        <v>1.7681253916789699</v>
      </c>
      <c r="G40" s="55">
        <f>+'FX Simulation by Quarter ''26'!G40</f>
        <v>1.6390100000000001</v>
      </c>
      <c r="H40" s="79">
        <f t="shared" si="2"/>
        <v>-7.3023888626114308E-2</v>
      </c>
      <c r="I40" s="80"/>
      <c r="J40" s="81">
        <f>VLOOKUP(E40,'FX Sensitivity 2026'!$H:$L,3,FALSE)*(100*H40)</f>
        <v>4.3814333175668594</v>
      </c>
      <c r="K40" s="82"/>
      <c r="L40" s="30"/>
    </row>
    <row r="41" spans="4:12" x14ac:dyDescent="0.3">
      <c r="D41" s="1"/>
      <c r="E41" s="18" t="str">
        <f t="shared" si="1"/>
        <v>INR</v>
      </c>
      <c r="F41" s="19">
        <f>+'FX Simulation by Quarter ''26'!F41</f>
        <v>97.128655688529989</v>
      </c>
      <c r="G41" s="55">
        <f>+'FX Simulation by Quarter ''26'!G41</f>
        <v>110.06813</v>
      </c>
      <c r="H41" s="79">
        <f t="shared" si="2"/>
        <v>0.13321994646939239</v>
      </c>
      <c r="I41" s="80"/>
      <c r="J41" s="81">
        <f>VLOOKUP(E41,'FX Sensitivity 2026'!$H:$L,3,FALSE)*(100*H41)</f>
        <v>-33.304986617348092</v>
      </c>
      <c r="K41" s="82"/>
      <c r="L41" s="30"/>
    </row>
    <row r="42" spans="4:12" ht="14.5" thickBot="1" x14ac:dyDescent="0.35">
      <c r="D42" s="1"/>
      <c r="E42" s="21" t="s">
        <v>36</v>
      </c>
      <c r="F42" s="22"/>
      <c r="G42" s="23"/>
      <c r="H42" s="71"/>
      <c r="I42" s="72"/>
      <c r="J42" s="92">
        <v>-7</v>
      </c>
      <c r="K42" s="93"/>
      <c r="L42" s="30"/>
    </row>
    <row r="43" spans="4:12" s="28" customFormat="1" ht="19.5" customHeight="1" thickTop="1" thickBot="1" x14ac:dyDescent="0.4">
      <c r="D43" s="24"/>
      <c r="E43" s="25" t="s">
        <v>37</v>
      </c>
      <c r="F43" s="26"/>
      <c r="G43" s="31"/>
      <c r="H43" s="75"/>
      <c r="I43" s="76"/>
      <c r="J43" s="77">
        <f>SUM(J32:K42)</f>
        <v>-60.746621633766175</v>
      </c>
      <c r="K43" s="78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43</v>
      </c>
      <c r="L50" s="1"/>
    </row>
    <row r="51" spans="4:12" x14ac:dyDescent="0.3">
      <c r="D51" s="1"/>
      <c r="E51" s="1"/>
      <c r="F51" s="83" t="s">
        <v>44</v>
      </c>
      <c r="G51" s="83"/>
      <c r="H51" s="83"/>
      <c r="I51" s="83"/>
      <c r="J51" s="83"/>
      <c r="K51" s="83"/>
      <c r="L51" s="1"/>
    </row>
    <row r="52" spans="4:12" ht="43" customHeight="1" thickBot="1" x14ac:dyDescent="0.35">
      <c r="D52" s="1"/>
      <c r="E52" s="13" t="s">
        <v>22</v>
      </c>
      <c r="F52" s="14" t="str">
        <f>'FX Simulation by Quarter ''26'!F52</f>
        <v>Ø Rate
Q3 2025</v>
      </c>
      <c r="G52" s="14" t="str">
        <f>'FX Simulation by Quarter ''26'!G52</f>
        <v>Sim Rate
Q3 2026</v>
      </c>
      <c r="H52" s="84" t="str">
        <f>'FX Simulation by Quarter ''26'!H52</f>
        <v xml:space="preserve"> Q3 2026 vs. Q3 2025
(EUR development)</v>
      </c>
      <c r="I52" s="85"/>
      <c r="J52" s="84" t="str">
        <f>'FX Simulation by Quarter ''26'!J52</f>
        <v>Effect on Net Sales 
Q3 2026 (in € million)</v>
      </c>
      <c r="K52" s="85"/>
      <c r="L52" s="1"/>
    </row>
    <row r="53" spans="4:12" x14ac:dyDescent="0.3">
      <c r="D53" s="1"/>
      <c r="E53" s="15" t="str">
        <f>+E32</f>
        <v>USD</v>
      </c>
      <c r="F53" s="16">
        <f>+'FX Simulation by Quarter ''26'!F53</f>
        <v>1.1631399254829671</v>
      </c>
      <c r="G53" s="55">
        <f>+'FX Simulation by Quarter ''26'!G53</f>
        <v>1.1393500000000001</v>
      </c>
      <c r="H53" s="88">
        <f>+G53/F53-1</f>
        <v>-2.0453193086883981E-2</v>
      </c>
      <c r="I53" s="89"/>
      <c r="J53" s="90">
        <f>VLOOKUP(E53,'FX Sensitivity 2026'!$H:$L,4,FALSE)*(100*H53)</f>
        <v>21.884916602965859</v>
      </c>
      <c r="K53" s="91"/>
      <c r="L53" s="1"/>
    </row>
    <row r="54" spans="4:12" x14ac:dyDescent="0.3">
      <c r="D54" s="1"/>
      <c r="E54" s="18" t="str">
        <f t="shared" ref="E54:E62" si="3">+E33</f>
        <v>BRL</v>
      </c>
      <c r="F54" s="19">
        <f>+'FX Simulation by Quarter ''26'!F54</f>
        <v>6.3535508491916977</v>
      </c>
      <c r="G54" s="55">
        <f>+'FX Simulation by Quarter ''26'!G54</f>
        <v>5.8711659999999997</v>
      </c>
      <c r="H54" s="79">
        <f>+G54/F54-1</f>
        <v>-7.5923662317594731E-2</v>
      </c>
      <c r="I54" s="80"/>
      <c r="J54" s="81">
        <f>VLOOKUP(E54,'FX Sensitivity 2026'!$H:$L,4,FALSE)*(100*H54)</f>
        <v>96.423051143345305</v>
      </c>
      <c r="K54" s="82"/>
      <c r="L54" s="1"/>
    </row>
    <row r="55" spans="4:12" x14ac:dyDescent="0.3">
      <c r="D55" s="1"/>
      <c r="E55" s="18" t="str">
        <f t="shared" si="3"/>
        <v>CNY</v>
      </c>
      <c r="F55" s="19">
        <f>+'FX Simulation by Quarter ''26'!F55</f>
        <v>8.3328024593389518</v>
      </c>
      <c r="G55" s="55">
        <f>+'FX Simulation by Quarter ''26'!G55</f>
        <v>7.9162299999999997</v>
      </c>
      <c r="H55" s="79">
        <f>+G55/F55-1</f>
        <v>-4.9991879847347209E-2</v>
      </c>
      <c r="I55" s="80"/>
      <c r="J55" s="81">
        <f>VLOOKUP(E55,'FX Sensitivity 2026'!$H:$L,4,FALSE)*(100*H55)</f>
        <v>1.9996751938938886</v>
      </c>
      <c r="K55" s="82"/>
      <c r="L55" s="1"/>
    </row>
    <row r="56" spans="4:12" x14ac:dyDescent="0.3">
      <c r="D56" s="1"/>
      <c r="E56" s="18" t="str">
        <f t="shared" si="3"/>
        <v>JPY</v>
      </c>
      <c r="F56" s="19">
        <f>+'FX Simulation by Quarter ''26'!F56</f>
        <v>170.47996057313807</v>
      </c>
      <c r="G56" s="55">
        <f>+'FX Simulation by Quarter ''26'!G56</f>
        <v>185.24515</v>
      </c>
      <c r="H56" s="79">
        <f t="shared" ref="H56:H62" si="4">+G56/F56-1</f>
        <v>8.6609530980783278E-2</v>
      </c>
      <c r="I56" s="80"/>
      <c r="J56" s="81">
        <f>VLOOKUP(E56,'FX Sensitivity 2026'!$H:$L,4,FALSE)*(100*H56)</f>
        <v>-1.7321906196156656</v>
      </c>
      <c r="K56" s="82"/>
      <c r="L56" s="1"/>
    </row>
    <row r="57" spans="4:12" x14ac:dyDescent="0.3">
      <c r="D57" s="1"/>
      <c r="E57" s="18" t="str">
        <f t="shared" si="3"/>
        <v>CAD</v>
      </c>
      <c r="F57" s="19">
        <f>+'FX Simulation by Quarter ''26'!F57</f>
        <v>1.5949006188698478</v>
      </c>
      <c r="G57" s="55">
        <f>+'FX Simulation by Quarter ''26'!G57</f>
        <v>1.609102</v>
      </c>
      <c r="H57" s="79">
        <f t="shared" si="4"/>
        <v>8.9042420337233086E-3</v>
      </c>
      <c r="I57" s="80"/>
      <c r="J57" s="81">
        <f>VLOOKUP(E57,'FX Sensitivity 2026'!$H:$L,4,FALSE)*(100*H57)</f>
        <v>-0.6232969423606316</v>
      </c>
      <c r="K57" s="82"/>
      <c r="L57" s="1"/>
    </row>
    <row r="58" spans="4:12" x14ac:dyDescent="0.3">
      <c r="D58" s="1"/>
      <c r="E58" s="18" t="str">
        <f t="shared" si="3"/>
        <v>MXN</v>
      </c>
      <c r="F58" s="19">
        <f>+'FX Simulation by Quarter ''26'!F58</f>
        <v>21.815991046449572</v>
      </c>
      <c r="G58" s="55">
        <f>+'FX Simulation by Quarter ''26'!G58</f>
        <v>20.228339999999999</v>
      </c>
      <c r="H58" s="79">
        <f t="shared" si="4"/>
        <v>-7.2774646958243649E-2</v>
      </c>
      <c r="I58" s="80"/>
      <c r="J58" s="81">
        <f>VLOOKUP(E58,'FX Sensitivity 2026'!$H:$L,4,FALSE)*(100*H58)</f>
        <v>8.7329576349892388</v>
      </c>
      <c r="K58" s="82"/>
      <c r="L58" s="1"/>
    </row>
    <row r="59" spans="4:12" x14ac:dyDescent="0.3">
      <c r="D59" s="1"/>
      <c r="E59" s="18" t="str">
        <f t="shared" si="3"/>
        <v>GBP</v>
      </c>
      <c r="F59" s="19">
        <f>+'FX Simulation by Quarter ''26'!F59</f>
        <v>0.86169368861844231</v>
      </c>
      <c r="G59" s="55">
        <f>+'FX Simulation by Quarter ''26'!G59</f>
        <v>0.86640700000000004</v>
      </c>
      <c r="H59" s="79">
        <f t="shared" si="4"/>
        <v>5.4698223322426909E-3</v>
      </c>
      <c r="I59" s="80"/>
      <c r="J59" s="81">
        <f>VLOOKUP(E59,'FX Sensitivity 2026'!$H:$L,4,FALSE)*(100*H59)</f>
        <v>-0.16409466996728075</v>
      </c>
      <c r="K59" s="82"/>
      <c r="L59" s="1"/>
    </row>
    <row r="60" spans="4:12" x14ac:dyDescent="0.3">
      <c r="D60" s="1"/>
      <c r="E60" s="18" t="str">
        <f t="shared" si="3"/>
        <v>RUB</v>
      </c>
      <c r="F60" s="19">
        <f>+'FX Simulation by Quarter ''26'!F60</f>
        <v>93.093331492893157</v>
      </c>
      <c r="G60" s="55">
        <f>+'FX Simulation by Quarter ''26'!G60</f>
        <v>86.551119999999997</v>
      </c>
      <c r="H60" s="79">
        <f t="shared" si="4"/>
        <v>-7.0275833810852451E-2</v>
      </c>
      <c r="I60" s="80"/>
      <c r="J60" s="81">
        <f>VLOOKUP(E60,'FX Sensitivity 2026'!$H:$L,4,FALSE)*(100*H60)</f>
        <v>1.405516676217049</v>
      </c>
      <c r="K60" s="82"/>
      <c r="L60" s="1"/>
    </row>
    <row r="61" spans="4:12" x14ac:dyDescent="0.3">
      <c r="D61" s="1"/>
      <c r="E61" s="18" t="str">
        <f t="shared" si="3"/>
        <v>AUD</v>
      </c>
      <c r="F61" s="19">
        <f>+'FX Simulation by Quarter ''26'!F61</f>
        <v>1.7819745386755239</v>
      </c>
      <c r="G61" s="55">
        <f>+'FX Simulation by Quarter ''26'!G61</f>
        <v>1.6390100000000001</v>
      </c>
      <c r="H61" s="79">
        <f t="shared" si="4"/>
        <v>-8.0228160151931349E-2</v>
      </c>
      <c r="I61" s="80"/>
      <c r="J61" s="81">
        <f>VLOOKUP(E61,'FX Sensitivity 2026'!$H:$L,4,FALSE)*(100*H61)</f>
        <v>3.209126406077254</v>
      </c>
      <c r="K61" s="82"/>
      <c r="L61" s="1"/>
    </row>
    <row r="62" spans="4:12" x14ac:dyDescent="0.3">
      <c r="D62" s="1"/>
      <c r="E62" s="18" t="str">
        <f t="shared" si="3"/>
        <v>INR</v>
      </c>
      <c r="F62" s="19">
        <f>+'FX Simulation by Quarter ''26'!F62</f>
        <v>100.80856381568722</v>
      </c>
      <c r="G62" s="55">
        <f>+'FX Simulation by Quarter ''26'!G62</f>
        <v>110.06813</v>
      </c>
      <c r="H62" s="79">
        <f t="shared" si="4"/>
        <v>9.1852971948320317E-2</v>
      </c>
      <c r="I62" s="80"/>
      <c r="J62" s="81">
        <f>VLOOKUP(E62,'FX Sensitivity 2026'!$H:$L,4,FALSE)*(100*H62)</f>
        <v>-14.696475511731251</v>
      </c>
      <c r="K62" s="82"/>
      <c r="L62" s="1"/>
    </row>
    <row r="63" spans="4:12" ht="14.5" thickBot="1" x14ac:dyDescent="0.35">
      <c r="D63" s="1"/>
      <c r="E63" s="21" t="s">
        <v>36</v>
      </c>
      <c r="F63" s="22"/>
      <c r="G63" s="23"/>
      <c r="H63" s="71"/>
      <c r="I63" s="72"/>
      <c r="J63" s="73">
        <v>17</v>
      </c>
      <c r="K63" s="74"/>
      <c r="L63" s="1"/>
    </row>
    <row r="64" spans="4:12" s="28" customFormat="1" ht="19" customHeight="1" thickTop="1" thickBot="1" x14ac:dyDescent="0.4">
      <c r="D64" s="24"/>
      <c r="E64" s="25" t="s">
        <v>37</v>
      </c>
      <c r="F64" s="26"/>
      <c r="G64" s="31"/>
      <c r="H64" s="75"/>
      <c r="I64" s="76"/>
      <c r="J64" s="77">
        <f>SUM(J53:K63)</f>
        <v>133.43918591381376</v>
      </c>
      <c r="K64" s="78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49</v>
      </c>
      <c r="L67" s="1"/>
    </row>
    <row r="68" spans="4:12" x14ac:dyDescent="0.3">
      <c r="D68" s="1"/>
      <c r="E68" s="1"/>
      <c r="F68" s="83" t="s">
        <v>50</v>
      </c>
      <c r="G68" s="83"/>
      <c r="H68" s="83"/>
      <c r="I68" s="83"/>
      <c r="J68" s="83"/>
      <c r="K68" s="83"/>
      <c r="L68" s="1"/>
    </row>
    <row r="69" spans="4:12" ht="43" customHeight="1" thickBot="1" x14ac:dyDescent="0.35">
      <c r="D69" s="1"/>
      <c r="E69" s="13" t="s">
        <v>22</v>
      </c>
      <c r="F69" s="14" t="str">
        <f>'FX Simulation by Quarter ''26'!F69</f>
        <v>Ø Rate
Q4 2025</v>
      </c>
      <c r="G69" s="14" t="str">
        <f>'FX Simulation by Quarter ''26'!G69</f>
        <v>Sim Rate
Q4 2026</v>
      </c>
      <c r="H69" s="84" t="str">
        <f>'FX Simulation by Quarter ''26'!H69</f>
        <v xml:space="preserve"> Q4 2026 vs. Q4 2025
(EUR development)</v>
      </c>
      <c r="I69" s="85"/>
      <c r="J69" s="84" t="str">
        <f>'FX Simulation by Quarter ''26'!J69</f>
        <v>Effect on Net Sales 
Q4 2026 (in € million)</v>
      </c>
      <c r="K69" s="85"/>
      <c r="L69" s="1"/>
    </row>
    <row r="70" spans="4:12" x14ac:dyDescent="0.3">
      <c r="D70" s="1"/>
      <c r="E70" s="15" t="str">
        <f>+E53</f>
        <v>USD</v>
      </c>
      <c r="F70" s="16">
        <f>+'FX Simulation by Quarter ''26'!F70</f>
        <v>1.1730499999999999</v>
      </c>
      <c r="G70" s="55">
        <f>+'FX Simulation by Quarter ''26'!G70</f>
        <v>1.1393500000000001</v>
      </c>
      <c r="H70" s="88">
        <f>+G70/F70-1</f>
        <v>-2.8728528195728908E-2</v>
      </c>
      <c r="I70" s="89"/>
      <c r="J70" s="90">
        <f>VLOOKUP(E70,'FX Sensitivity 2026'!$H:$L,5,FALSE)*(100*H70)</f>
        <v>55.158774135799504</v>
      </c>
      <c r="K70" s="91"/>
      <c r="L70" s="30"/>
    </row>
    <row r="71" spans="4:12" x14ac:dyDescent="0.3">
      <c r="D71" s="1"/>
      <c r="E71" s="18" t="str">
        <f t="shared" ref="E71:E79" si="5">+E54</f>
        <v>BRL</v>
      </c>
      <c r="F71" s="19">
        <f>+'FX Simulation by Quarter ''26'!F71</f>
        <v>6.2590500000000002</v>
      </c>
      <c r="G71" s="55">
        <f>+'FX Simulation by Quarter ''26'!G71</f>
        <v>5.8711659999999997</v>
      </c>
      <c r="H71" s="79">
        <f>+G71/F71-1</f>
        <v>-6.1971704971201746E-2</v>
      </c>
      <c r="I71" s="80"/>
      <c r="J71" s="81">
        <f>VLOOKUP(E71,'FX Sensitivity 2026'!$H:$L,5,FALSE)*(100*H71)</f>
        <v>111.54906894816314</v>
      </c>
      <c r="K71" s="82"/>
      <c r="L71" s="30"/>
    </row>
    <row r="72" spans="4:12" x14ac:dyDescent="0.3">
      <c r="D72" s="1"/>
      <c r="E72" s="18" t="str">
        <f t="shared" si="5"/>
        <v>CNY</v>
      </c>
      <c r="F72" s="19">
        <f>+'FX Simulation by Quarter ''26'!F72</f>
        <v>8.3588500000000003</v>
      </c>
      <c r="G72" s="55">
        <f>+'FX Simulation by Quarter ''26'!G72</f>
        <v>7.9162299999999997</v>
      </c>
      <c r="H72" s="79">
        <f>+G72/F72-1</f>
        <v>-5.2952260179330968E-2</v>
      </c>
      <c r="I72" s="80"/>
      <c r="J72" s="81">
        <f>VLOOKUP(E72,'FX Sensitivity 2026'!$H:$L,5,FALSE)*(100*H72)</f>
        <v>1.588567805379929</v>
      </c>
      <c r="K72" s="82"/>
      <c r="L72" s="30"/>
    </row>
    <row r="73" spans="4:12" x14ac:dyDescent="0.3">
      <c r="D73" s="1"/>
      <c r="E73" s="18" t="str">
        <f t="shared" si="5"/>
        <v>JPY</v>
      </c>
      <c r="F73" s="19">
        <f>+'FX Simulation by Quarter ''26'!F73</f>
        <v>174.35040000000001</v>
      </c>
      <c r="G73" s="55">
        <f>+'FX Simulation by Quarter ''26'!G73</f>
        <v>185.24515</v>
      </c>
      <c r="H73" s="79">
        <f t="shared" ref="H73:H79" si="6">+G73/F73-1</f>
        <v>6.248766851122789E-2</v>
      </c>
      <c r="I73" s="80"/>
      <c r="J73" s="81">
        <f>VLOOKUP(E73,'FX Sensitivity 2026'!$H:$L,5,FALSE)*(100*H73)</f>
        <v>-3.1243834255613945</v>
      </c>
      <c r="K73" s="82"/>
      <c r="L73" s="30"/>
    </row>
    <row r="74" spans="4:12" x14ac:dyDescent="0.3">
      <c r="D74" s="1"/>
      <c r="E74" s="18" t="str">
        <f t="shared" si="5"/>
        <v>CAD</v>
      </c>
      <c r="F74" s="19">
        <f>+'FX Simulation by Quarter ''26'!F74</f>
        <v>1.6339999999999999</v>
      </c>
      <c r="G74" s="55">
        <f>+'FX Simulation by Quarter ''26'!G74</f>
        <v>1.609102</v>
      </c>
      <c r="H74" s="79">
        <f t="shared" si="6"/>
        <v>-1.5237454100367143E-2</v>
      </c>
      <c r="I74" s="80"/>
      <c r="J74" s="81">
        <f>VLOOKUP(E74,'FX Sensitivity 2026'!$H:$L,5,FALSE)*(100*H74)</f>
        <v>1.9808690330477285</v>
      </c>
      <c r="K74" s="82"/>
      <c r="L74" s="30"/>
    </row>
    <row r="75" spans="4:12" x14ac:dyDescent="0.3">
      <c r="D75" s="1"/>
      <c r="E75" s="18" t="str">
        <f t="shared" si="5"/>
        <v>MXN</v>
      </c>
      <c r="F75" s="19">
        <f>+'FX Simulation by Quarter ''26'!F75</f>
        <v>21.520199999999999</v>
      </c>
      <c r="G75" s="55">
        <f>+'FX Simulation by Quarter ''26'!G75</f>
        <v>20.228339999999999</v>
      </c>
      <c r="H75" s="79">
        <f t="shared" si="6"/>
        <v>-6.0030111244319229E-2</v>
      </c>
      <c r="I75" s="80"/>
      <c r="J75" s="81">
        <f>VLOOKUP(E75,'FX Sensitivity 2026'!$H:$L,5,FALSE)*(100*H75)</f>
        <v>12.606323361307037</v>
      </c>
      <c r="K75" s="82"/>
      <c r="L75" s="30"/>
    </row>
    <row r="76" spans="4:12" x14ac:dyDescent="0.3">
      <c r="D76" s="1"/>
      <c r="E76" s="18" t="str">
        <f t="shared" si="5"/>
        <v>GBP</v>
      </c>
      <c r="F76" s="19">
        <f>+'FX Simulation by Quarter ''26'!F76</f>
        <v>0.87234999999999996</v>
      </c>
      <c r="G76" s="55">
        <f>+'FX Simulation by Quarter ''26'!G76</f>
        <v>0.86640700000000004</v>
      </c>
      <c r="H76" s="79">
        <f t="shared" si="6"/>
        <v>-6.8126325442768865E-3</v>
      </c>
      <c r="I76" s="80"/>
      <c r="J76" s="81">
        <f>VLOOKUP(E76,'FX Sensitivity 2026'!$H:$L,5,FALSE)*(100*H76)</f>
        <v>6.8126325442768865E-2</v>
      </c>
      <c r="K76" s="82"/>
      <c r="L76" s="30"/>
    </row>
    <row r="77" spans="4:12" x14ac:dyDescent="0.3">
      <c r="D77" s="1"/>
      <c r="E77" s="18" t="str">
        <f t="shared" si="5"/>
        <v>RUB</v>
      </c>
      <c r="F77" s="19">
        <f>+'FX Simulation by Quarter ''26'!F77</f>
        <v>97.216549999999998</v>
      </c>
      <c r="G77" s="55">
        <f>+'FX Simulation by Quarter ''26'!G77</f>
        <v>86.551119999999997</v>
      </c>
      <c r="H77" s="79">
        <f t="shared" si="6"/>
        <v>-0.10970796639049629</v>
      </c>
      <c r="I77" s="80"/>
      <c r="J77" s="81">
        <f>VLOOKUP(E77,'FX Sensitivity 2026'!$H:$L,5,FALSE)*(100*H77)</f>
        <v>4.3883186556198517</v>
      </c>
      <c r="K77" s="82"/>
      <c r="L77" s="30"/>
    </row>
    <row r="78" spans="4:12" x14ac:dyDescent="0.3">
      <c r="D78" s="1"/>
      <c r="E78" s="18" t="str">
        <f t="shared" si="5"/>
        <v>AUD</v>
      </c>
      <c r="F78" s="19">
        <f>+'FX Simulation by Quarter ''26'!F78</f>
        <v>1.7864500000000001</v>
      </c>
      <c r="G78" s="55">
        <f>+'FX Simulation by Quarter ''26'!G78</f>
        <v>1.6390100000000001</v>
      </c>
      <c r="H78" s="79">
        <f t="shared" si="6"/>
        <v>-8.2532396652579165E-2</v>
      </c>
      <c r="I78" s="80"/>
      <c r="J78" s="81">
        <f>VLOOKUP(E78,'FX Sensitivity 2026'!$H:$L,5,FALSE)*(100*H78)</f>
        <v>18.157127263567418</v>
      </c>
      <c r="K78" s="82"/>
      <c r="L78" s="30"/>
    </row>
    <row r="79" spans="4:12" x14ac:dyDescent="0.3">
      <c r="D79" s="1"/>
      <c r="E79" s="18" t="str">
        <f t="shared" si="5"/>
        <v>INR</v>
      </c>
      <c r="F79" s="19">
        <f>+'FX Simulation by Quarter ''26'!F79</f>
        <v>104.1258</v>
      </c>
      <c r="G79" s="55">
        <f>+'FX Simulation by Quarter ''26'!G79</f>
        <v>110.06813</v>
      </c>
      <c r="H79" s="79">
        <f t="shared" si="6"/>
        <v>5.7068757214830512E-2</v>
      </c>
      <c r="I79" s="80"/>
      <c r="J79" s="81">
        <f>VLOOKUP(E79,'FX Sensitivity 2026'!$H:$L,5,FALSE)*(100*H79)</f>
        <v>-5.7068757214830512</v>
      </c>
      <c r="K79" s="82"/>
      <c r="L79" s="30"/>
    </row>
    <row r="80" spans="4:12" ht="14.5" thickBot="1" x14ac:dyDescent="0.35">
      <c r="D80" s="1"/>
      <c r="E80" s="21" t="s">
        <v>36</v>
      </c>
      <c r="F80" s="22"/>
      <c r="G80" s="33"/>
      <c r="H80" s="71"/>
      <c r="I80" s="72"/>
      <c r="J80" s="73">
        <v>5</v>
      </c>
      <c r="K80" s="74"/>
      <c r="L80" s="30"/>
    </row>
    <row r="81" spans="4:12" s="28" customFormat="1" ht="19" customHeight="1" thickTop="1" thickBot="1" x14ac:dyDescent="0.4">
      <c r="D81" s="24"/>
      <c r="E81" s="25" t="s">
        <v>37</v>
      </c>
      <c r="F81" s="26"/>
      <c r="G81" s="31"/>
      <c r="H81" s="75"/>
      <c r="I81" s="76"/>
      <c r="J81" s="77">
        <f>SUM(J70:K80)</f>
        <v>201.66591638128293</v>
      </c>
      <c r="K81" s="78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GHuXFCi+b0vb+uF3PTwYlqpQMnckm/+QOvR3qNykmV3FH2Du+/LupMSYcaWxGlV1sQPEjJ9INoix8nqQZkZq1A==" saltValue="vz/OFj+ZvsF4gieRcdFuQQ==" spinCount="100000" sheet="1" formatCells="0" formatColumns="0" formatRows="0" insertColumns="0" insertRows="0" insertHyperlinks="0" deleteColumns="0" deleteRows="0" sort="0" autoFilter="0" pivotTables="0"/>
  <mergeCells count="110"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&amp;R_x000D_&amp;1#&amp;"Aptos"&amp;22&amp;KFF8939 RESTRICTED</oddFooter>
  </headerFooter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2E94-07A7-4C3E-9B40-47FEC67B1A44}">
  <sheetPr>
    <pageSetUpPr fitToPage="1"/>
  </sheetPr>
  <dimension ref="D1:L83"/>
  <sheetViews>
    <sheetView zoomScale="130" zoomScaleNormal="130" workbookViewId="0">
      <selection activeCell="G21" sqref="G21"/>
    </sheetView>
  </sheetViews>
  <sheetFormatPr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70" t="s">
        <v>0</v>
      </c>
      <c r="F3" s="70"/>
      <c r="G3" s="70"/>
      <c r="H3" s="70"/>
      <c r="I3" s="70"/>
      <c r="J3" s="70"/>
      <c r="K3" s="70"/>
      <c r="L3" s="1"/>
    </row>
    <row r="4" spans="4:12" ht="14.5" customHeight="1" x14ac:dyDescent="0.3">
      <c r="D4" s="1"/>
      <c r="E4" s="70"/>
      <c r="F4" s="70"/>
      <c r="G4" s="70"/>
      <c r="H4" s="70"/>
      <c r="I4" s="70"/>
      <c r="J4" s="70"/>
      <c r="K4" s="70"/>
      <c r="L4" s="1"/>
    </row>
    <row r="5" spans="4:12" ht="14.5" customHeight="1" x14ac:dyDescent="0.3">
      <c r="D5" s="1"/>
      <c r="E5" s="70"/>
      <c r="F5" s="70"/>
      <c r="G5" s="70"/>
      <c r="H5" s="70"/>
      <c r="I5" s="70"/>
      <c r="J5" s="70"/>
      <c r="K5" s="70"/>
      <c r="L5" s="1"/>
    </row>
    <row r="6" spans="4:12" ht="14.5" customHeight="1" x14ac:dyDescent="0.3">
      <c r="D6" s="1"/>
      <c r="E6" s="70"/>
      <c r="F6" s="70"/>
      <c r="G6" s="70"/>
      <c r="H6" s="70"/>
      <c r="I6" s="70"/>
      <c r="J6" s="70"/>
      <c r="K6" s="70"/>
      <c r="L6" s="1"/>
    </row>
    <row r="7" spans="4:12" ht="14.5" thickBot="1" x14ac:dyDescent="0.35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94" t="s">
        <v>15</v>
      </c>
      <c r="G8" s="95"/>
      <c r="H8" s="95"/>
      <c r="I8" s="95"/>
      <c r="J8" s="96"/>
      <c r="K8" s="1"/>
      <c r="L8" s="1"/>
    </row>
    <row r="9" spans="4:12" ht="14.5" thickBot="1" x14ac:dyDescent="0.35">
      <c r="D9" s="1"/>
      <c r="E9" s="1"/>
      <c r="F9" s="49" t="str">
        <f>+'FX Simulation CropScience'!F9</f>
        <v>Q1 Act</v>
      </c>
      <c r="G9" s="6" t="s">
        <v>16</v>
      </c>
      <c r="H9" s="6" t="s">
        <v>17</v>
      </c>
      <c r="I9" s="6" t="s">
        <v>18</v>
      </c>
      <c r="J9" s="50" t="s">
        <v>19</v>
      </c>
      <c r="K9" s="1"/>
      <c r="L9" s="1"/>
    </row>
    <row r="10" spans="4:12" ht="14.5" thickBot="1" x14ac:dyDescent="0.35">
      <c r="D10" s="1"/>
      <c r="E10" s="1"/>
      <c r="F10" s="8">
        <f>+J26</f>
        <v>-262.44650849246136</v>
      </c>
      <c r="G10" s="9">
        <f>+J43</f>
        <v>-32.253072066194314</v>
      </c>
      <c r="H10" s="9">
        <f>+J64</f>
        <v>60.176486592741981</v>
      </c>
      <c r="I10" s="9">
        <f>+J81</f>
        <v>74.173735439639088</v>
      </c>
      <c r="J10" s="11">
        <f>+F10+G10+H10+I10</f>
        <v>-160.34935852627461</v>
      </c>
      <c r="K10" s="58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20</v>
      </c>
      <c r="L12" s="1"/>
    </row>
    <row r="13" spans="4:12" x14ac:dyDescent="0.3">
      <c r="D13" s="1"/>
      <c r="E13" s="1"/>
      <c r="F13" s="83" t="s">
        <v>21</v>
      </c>
      <c r="G13" s="83"/>
      <c r="H13" s="83"/>
      <c r="I13" s="83"/>
      <c r="J13" s="83"/>
      <c r="K13" s="83"/>
      <c r="L13" s="1"/>
    </row>
    <row r="14" spans="4:12" ht="43" customHeight="1" thickBot="1" x14ac:dyDescent="0.35">
      <c r="D14" s="1"/>
      <c r="E14" s="13" t="s">
        <v>22</v>
      </c>
      <c r="F14" s="14" t="str">
        <f>+'FX Simulation CropScience'!F14</f>
        <v>Ø Rate
Q1 2025</v>
      </c>
      <c r="G14" s="14" t="str">
        <f>+'FX Simulation CropScience'!G14</f>
        <v>Ø Rate
Q1 2026</v>
      </c>
      <c r="H14" s="84" t="str">
        <f>'FX Simulation by Quarter ''26'!H14</f>
        <v>Q1 2026 vs. Q1 2025
(EUR development)</v>
      </c>
      <c r="I14" s="85"/>
      <c r="J14" s="84" t="str">
        <f>'FX Simulation by Quarter ''26'!J14</f>
        <v>Effect on Net Sales 
Q1 2026 (in € million)</v>
      </c>
      <c r="K14" s="85"/>
      <c r="L14" s="1"/>
    </row>
    <row r="15" spans="4:12" x14ac:dyDescent="0.3">
      <c r="D15" s="1"/>
      <c r="E15" s="15" t="s">
        <v>26</v>
      </c>
      <c r="F15" s="16">
        <f>+'FX Simulation CropScience'!F15</f>
        <v>1.053488379022254</v>
      </c>
      <c r="G15" s="99">
        <f>+'FX Simulation CropScience'!G15</f>
        <v>1.170633</v>
      </c>
      <c r="H15" s="88">
        <f>+G15/F15-1</f>
        <v>0.11119688010841489</v>
      </c>
      <c r="I15" s="89"/>
      <c r="J15" s="90">
        <v>-144</v>
      </c>
      <c r="K15" s="91"/>
      <c r="L15" s="1"/>
    </row>
    <row r="16" spans="4:12" x14ac:dyDescent="0.3">
      <c r="D16" s="1"/>
      <c r="E16" s="18" t="s">
        <v>27</v>
      </c>
      <c r="F16" s="19">
        <f>+'FX Simulation CropScience'!F16</f>
        <v>6.1679521810703166</v>
      </c>
      <c r="G16" s="99">
        <f>+'FX Simulation CropScience'!G16</f>
        <v>6.1647340000000002</v>
      </c>
      <c r="H16" s="79">
        <f t="shared" ref="H16:H24" si="0">+G16/F16-1</f>
        <v>-5.2175843389212773E-4</v>
      </c>
      <c r="I16" s="80"/>
      <c r="J16" s="81">
        <v>0</v>
      </c>
      <c r="K16" s="82"/>
      <c r="L16" s="1"/>
    </row>
    <row r="17" spans="4:12" x14ac:dyDescent="0.3">
      <c r="D17" s="1"/>
      <c r="E17" s="18" t="s">
        <v>28</v>
      </c>
      <c r="F17" s="19">
        <f>+'FX Simulation CropScience'!F17</f>
        <v>7.6719174629952374</v>
      </c>
      <c r="G17" s="99">
        <f>+'FX Simulation CropScience'!G17</f>
        <v>8.1044499999999999</v>
      </c>
      <c r="H17" s="79">
        <f>+G17/F17-1</f>
        <v>5.6378674443650079E-2</v>
      </c>
      <c r="I17" s="80"/>
      <c r="J17" s="81">
        <v>-41</v>
      </c>
      <c r="K17" s="82"/>
      <c r="L17" s="1"/>
    </row>
    <row r="18" spans="4:12" x14ac:dyDescent="0.3">
      <c r="D18" s="1"/>
      <c r="E18" s="18" t="s">
        <v>29</v>
      </c>
      <c r="F18" s="19">
        <f>+'FX Simulation CropScience'!F18</f>
        <v>160.40920045319038</v>
      </c>
      <c r="G18" s="99">
        <f>+'FX Simulation CropScience'!G18</f>
        <v>183.62137000000001</v>
      </c>
      <c r="H18" s="79">
        <f t="shared" si="0"/>
        <v>0.14470597372987504</v>
      </c>
      <c r="I18" s="80"/>
      <c r="J18" s="81">
        <v>-29</v>
      </c>
      <c r="K18" s="82"/>
      <c r="L18" s="1"/>
    </row>
    <row r="19" spans="4:12" x14ac:dyDescent="0.3">
      <c r="D19" s="1"/>
      <c r="E19" s="18" t="s">
        <v>30</v>
      </c>
      <c r="F19" s="19">
        <f>+'FX Simulation CropScience'!F19</f>
        <v>1.5155417728355896</v>
      </c>
      <c r="G19" s="99">
        <f>+'FX Simulation CropScience'!G19</f>
        <v>1.6049880000000001</v>
      </c>
      <c r="H19" s="79">
        <f t="shared" si="0"/>
        <v>5.9019308321047514E-2</v>
      </c>
      <c r="I19" s="80"/>
      <c r="J19" s="81">
        <v>-5</v>
      </c>
      <c r="K19" s="82"/>
      <c r="L19" s="1"/>
    </row>
    <row r="20" spans="4:12" x14ac:dyDescent="0.3">
      <c r="D20" s="1"/>
      <c r="E20" s="18" t="s">
        <v>31</v>
      </c>
      <c r="F20" s="19">
        <f>+'FX Simulation CropScience'!F20</f>
        <v>21.589850210515902</v>
      </c>
      <c r="G20" s="99">
        <f>+'FX Simulation CropScience'!G20</f>
        <v>20.56279</v>
      </c>
      <c r="H20" s="79">
        <f t="shared" si="0"/>
        <v>-4.7571437527419547E-2</v>
      </c>
      <c r="I20" s="80"/>
      <c r="J20" s="81">
        <v>3</v>
      </c>
      <c r="K20" s="82"/>
      <c r="L20" s="1"/>
    </row>
    <row r="21" spans="4:12" x14ac:dyDescent="0.3">
      <c r="D21" s="1"/>
      <c r="E21" s="18" t="s">
        <v>32</v>
      </c>
      <c r="F21" s="19">
        <f>+'FX Simulation CropScience'!F21</f>
        <v>0.83553153683295944</v>
      </c>
      <c r="G21" s="99">
        <f>+'FX Simulation CropScience'!G21</f>
        <v>0.86831100000000006</v>
      </c>
      <c r="H21" s="79">
        <f t="shared" si="0"/>
        <v>3.9231868244362866E-2</v>
      </c>
      <c r="I21" s="80"/>
      <c r="J21" s="81">
        <v>-3</v>
      </c>
      <c r="K21" s="82"/>
      <c r="L21" s="1"/>
    </row>
    <row r="22" spans="4:12" x14ac:dyDescent="0.3">
      <c r="D22" s="1"/>
      <c r="E22" s="18" t="s">
        <v>33</v>
      </c>
      <c r="F22" s="19">
        <f>+'FX Simulation CropScience'!F22</f>
        <v>97.740980858700667</v>
      </c>
      <c r="G22" s="99">
        <f>+'FX Simulation CropScience'!G22</f>
        <v>92.026390000000006</v>
      </c>
      <c r="H22" s="79">
        <f t="shared" si="0"/>
        <v>-5.8466682127550573E-2</v>
      </c>
      <c r="I22" s="80"/>
      <c r="J22" s="81">
        <f>VLOOKUP(E22,'FX Sensitivity 2026'!$O:$S,2,FALSE)*(100*H22)</f>
        <v>5.8466682127550573</v>
      </c>
      <c r="K22" s="82"/>
      <c r="L22" s="1"/>
    </row>
    <row r="23" spans="4:12" x14ac:dyDescent="0.3">
      <c r="D23" s="1"/>
      <c r="E23" s="18" t="s">
        <v>34</v>
      </c>
      <c r="F23" s="19">
        <f>+'FX Simulation CropScience'!F23</f>
        <v>1.6757939251679512</v>
      </c>
      <c r="G23" s="99">
        <f>+'FX Simulation CropScience'!G23</f>
        <v>1.6856199999999999</v>
      </c>
      <c r="H23" s="79">
        <f t="shared" si="0"/>
        <v>5.8635341043284939E-3</v>
      </c>
      <c r="I23" s="80"/>
      <c r="J23" s="81">
        <f>VLOOKUP(E23,'FX Sensitivity 2026'!$O:$S,2,FALSE)*(100*H23)</f>
        <v>-0.29317670521642469</v>
      </c>
      <c r="K23" s="82"/>
      <c r="L23" s="1"/>
    </row>
    <row r="24" spans="4:12" x14ac:dyDescent="0.3">
      <c r="D24" s="1"/>
      <c r="E24" s="18" t="s">
        <v>35</v>
      </c>
      <c r="F24" s="19">
        <f>+'FX Simulation CropScience'!F24</f>
        <v>90.951510066421505</v>
      </c>
      <c r="G24" s="99">
        <f>+'FX Simulation CropScience'!G24</f>
        <v>107.03558</v>
      </c>
      <c r="H24" s="79">
        <f t="shared" si="0"/>
        <v>0.17684225277658783</v>
      </c>
      <c r="I24" s="80"/>
      <c r="J24" s="81">
        <v>-4</v>
      </c>
      <c r="K24" s="82"/>
      <c r="L24" s="1"/>
    </row>
    <row r="25" spans="4:12" ht="14.5" thickBot="1" x14ac:dyDescent="0.35">
      <c r="D25" s="1"/>
      <c r="E25" s="21" t="s">
        <v>36</v>
      </c>
      <c r="F25" s="22"/>
      <c r="G25" s="23"/>
      <c r="H25" s="71"/>
      <c r="I25" s="72"/>
      <c r="J25" s="73">
        <v>-45</v>
      </c>
      <c r="K25" s="74"/>
      <c r="L25" s="1"/>
    </row>
    <row r="26" spans="4:12" s="28" customFormat="1" ht="21.65" customHeight="1" thickTop="1" thickBot="1" x14ac:dyDescent="0.4">
      <c r="D26" s="24"/>
      <c r="E26" s="25" t="s">
        <v>37</v>
      </c>
      <c r="F26" s="26"/>
      <c r="G26" s="27"/>
      <c r="H26" s="75"/>
      <c r="I26" s="76"/>
      <c r="J26" s="77">
        <f>SUM(J15:K25)</f>
        <v>-262.44650849246136</v>
      </c>
      <c r="K26" s="78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38</v>
      </c>
      <c r="L29" s="1"/>
    </row>
    <row r="30" spans="4:12" x14ac:dyDescent="0.3">
      <c r="D30" s="1"/>
      <c r="E30" s="1"/>
      <c r="F30" s="83" t="s">
        <v>39</v>
      </c>
      <c r="G30" s="83"/>
      <c r="H30" s="83"/>
      <c r="I30" s="83"/>
      <c r="J30" s="83"/>
      <c r="K30" s="83"/>
      <c r="L30" s="1"/>
    </row>
    <row r="31" spans="4:12" ht="43" customHeight="1" thickBot="1" x14ac:dyDescent="0.35">
      <c r="D31" s="1"/>
      <c r="E31" s="13" t="s">
        <v>22</v>
      </c>
      <c r="F31" s="14" t="str">
        <f>'FX Simulation by Quarter ''26'!F31</f>
        <v>Ø Rate
Q2 2025</v>
      </c>
      <c r="G31" s="14" t="str">
        <f>'FX Simulation by Quarter ''26'!G31</f>
        <v>Ø Rate
Q2 2026</v>
      </c>
      <c r="H31" s="84" t="str">
        <f>'FX Simulation by Quarter ''26'!H31</f>
        <v xml:space="preserve"> Q2 2026 vs. Q2 2025
(EUR development)</v>
      </c>
      <c r="I31" s="85"/>
      <c r="J31" s="84" t="str">
        <f>'FX Simulation by Quarter ''26'!J31</f>
        <v>Effect on Net Sales 
Q2 2026 (in € million)</v>
      </c>
      <c r="K31" s="85"/>
      <c r="L31" s="1"/>
    </row>
    <row r="32" spans="4:12" x14ac:dyDescent="0.3">
      <c r="D32" s="1"/>
      <c r="E32" s="15" t="str">
        <f>+E15</f>
        <v>USD</v>
      </c>
      <c r="F32" s="16">
        <f>+'FX Simulation CropScience'!F32</f>
        <v>1.1311235715913088</v>
      </c>
      <c r="G32" s="55">
        <f>+'FX Simulation CropScience'!G32</f>
        <v>1.1628369999999999</v>
      </c>
      <c r="H32" s="88">
        <f>+G32/F32-1</f>
        <v>2.8037103288436782E-2</v>
      </c>
      <c r="I32" s="89"/>
      <c r="J32" s="90">
        <f>VLOOKUP(E32,'FX Sensitivity 2026'!$O:$S,3,FALSE)*(100*H32)</f>
        <v>-36.728605307852192</v>
      </c>
      <c r="K32" s="91"/>
      <c r="L32" s="30"/>
    </row>
    <row r="33" spans="4:12" x14ac:dyDescent="0.3">
      <c r="D33" s="1"/>
      <c r="E33" s="18" t="str">
        <f t="shared" ref="E33:E41" si="1">+E16</f>
        <v>BRL</v>
      </c>
      <c r="F33" s="19">
        <f>+'FX Simulation CropScience'!F33</f>
        <v>6.4099671516724506</v>
      </c>
      <c r="G33" s="55">
        <f>+'FX Simulation CropScience'!G33</f>
        <v>5.8711659999999997</v>
      </c>
      <c r="H33" s="79">
        <f t="shared" ref="H33:H41" si="2">+G33/F33-1</f>
        <v>-8.4056772667215673E-2</v>
      </c>
      <c r="I33" s="80"/>
      <c r="J33" s="81">
        <f>VLOOKUP(E33,'FX Sensitivity 2026'!$O:$S,3,FALSE)*(100*H33)</f>
        <v>6.7245418133772548</v>
      </c>
      <c r="K33" s="82"/>
      <c r="L33" s="30"/>
    </row>
    <row r="34" spans="4:12" x14ac:dyDescent="0.3">
      <c r="D34" s="1"/>
      <c r="E34" s="18" t="str">
        <f t="shared" si="1"/>
        <v>CNY</v>
      </c>
      <c r="F34" s="19">
        <f>+'FX Simulation CropScience'!F34</f>
        <v>8.1949143470948709</v>
      </c>
      <c r="G34" s="55">
        <f>+'FX Simulation CropScience'!G34</f>
        <v>7.9162299999999997</v>
      </c>
      <c r="H34" s="79">
        <f t="shared" si="2"/>
        <v>-3.4006987174144854E-2</v>
      </c>
      <c r="I34" s="80"/>
      <c r="J34" s="81">
        <f>VLOOKUP(E34,'FX Sensitivity 2026'!$O:$S,3,FALSE)*(100*H34)</f>
        <v>20.744262176228361</v>
      </c>
      <c r="K34" s="82"/>
      <c r="L34" s="30"/>
    </row>
    <row r="35" spans="4:12" x14ac:dyDescent="0.3">
      <c r="D35" s="1"/>
      <c r="E35" s="18" t="str">
        <f t="shared" si="1"/>
        <v>JPY</v>
      </c>
      <c r="F35" s="19">
        <f>+'FX Simulation CropScience'!F35</f>
        <v>163.45803397916467</v>
      </c>
      <c r="G35" s="55">
        <f>+'FX Simulation CropScience'!G35</f>
        <v>185.24515</v>
      </c>
      <c r="H35" s="79">
        <f t="shared" si="2"/>
        <v>0.13328874384731959</v>
      </c>
      <c r="I35" s="80"/>
      <c r="J35" s="81">
        <f>VLOOKUP(E35,'FX Sensitivity 2026'!$O:$S,3,FALSE)*(100*H35)</f>
        <v>-27.990636207937108</v>
      </c>
      <c r="K35" s="82"/>
      <c r="L35" s="30"/>
    </row>
    <row r="36" spans="4:12" x14ac:dyDescent="0.3">
      <c r="D36" s="1"/>
      <c r="E36" s="18" t="str">
        <f t="shared" si="1"/>
        <v>CAD</v>
      </c>
      <c r="F36" s="19">
        <f>+'FX Simulation CropScience'!F36</f>
        <v>1.5695156862699762</v>
      </c>
      <c r="G36" s="55">
        <f>+'FX Simulation CropScience'!G36</f>
        <v>1.609102</v>
      </c>
      <c r="H36" s="79">
        <f t="shared" si="2"/>
        <v>2.5221993049398872E-2</v>
      </c>
      <c r="I36" s="80"/>
      <c r="J36" s="81">
        <f>VLOOKUP(E36,'FX Sensitivity 2026'!$O:$S,3,FALSE)*(100*H36)</f>
        <v>-2.0177594439519098</v>
      </c>
      <c r="K36" s="82"/>
      <c r="L36" s="30"/>
    </row>
    <row r="37" spans="4:12" x14ac:dyDescent="0.3">
      <c r="D37" s="1"/>
      <c r="E37" s="18" t="str">
        <f t="shared" si="1"/>
        <v>MXN</v>
      </c>
      <c r="F37" s="19">
        <f>+'FX Simulation CropScience'!F37</f>
        <v>22.082958564046873</v>
      </c>
      <c r="G37" s="55">
        <f>+'FX Simulation CropScience'!G37</f>
        <v>20.228339999999999</v>
      </c>
      <c r="H37" s="79">
        <f t="shared" si="2"/>
        <v>-8.3984152697110348E-2</v>
      </c>
      <c r="I37" s="80"/>
      <c r="J37" s="81">
        <f>VLOOKUP(E37,'FX Sensitivity 2026'!$O:$S,3,FALSE)*(100*H37)</f>
        <v>5.878890688797723</v>
      </c>
      <c r="K37" s="82"/>
      <c r="L37" s="30"/>
    </row>
    <row r="38" spans="4:12" x14ac:dyDescent="0.3">
      <c r="D38" s="1"/>
      <c r="E38" s="18" t="str">
        <f t="shared" si="1"/>
        <v>GBP</v>
      </c>
      <c r="F38" s="19">
        <f>+'FX Simulation CropScience'!F38</f>
        <v>0.84891381908143215</v>
      </c>
      <c r="G38" s="55">
        <f>+'FX Simulation CropScience'!G38</f>
        <v>0.86640700000000004</v>
      </c>
      <c r="H38" s="79">
        <f t="shared" si="2"/>
        <v>2.0606545123150966E-2</v>
      </c>
      <c r="I38" s="80"/>
      <c r="J38" s="81">
        <f>VLOOKUP(E38,'FX Sensitivity 2026'!$O:$S,3,FALSE)*(100*H38)</f>
        <v>-1.2363927073890582</v>
      </c>
      <c r="K38" s="82"/>
      <c r="L38" s="30"/>
    </row>
    <row r="39" spans="4:12" x14ac:dyDescent="0.3">
      <c r="D39" s="1"/>
      <c r="E39" s="18" t="str">
        <f t="shared" si="1"/>
        <v>RUB</v>
      </c>
      <c r="F39" s="19">
        <f>+'FX Simulation CropScience'!F39</f>
        <v>91.902765052714173</v>
      </c>
      <c r="G39" s="55">
        <f>+'FX Simulation CropScience'!G39</f>
        <v>86.551119999999997</v>
      </c>
      <c r="H39" s="79">
        <f t="shared" si="2"/>
        <v>-5.8231599992062733E-2</v>
      </c>
      <c r="I39" s="80"/>
      <c r="J39" s="81">
        <f>VLOOKUP(E39,'FX Sensitivity 2026'!$O:$S,3,FALSE)*(100*H39)</f>
        <v>6.9877919990475297</v>
      </c>
      <c r="K39" s="82"/>
      <c r="L39" s="30"/>
    </row>
    <row r="40" spans="4:12" x14ac:dyDescent="0.3">
      <c r="D40" s="1"/>
      <c r="E40" s="18" t="str">
        <f t="shared" si="1"/>
        <v>AUD</v>
      </c>
      <c r="F40" s="19">
        <f>+'FX Simulation CropScience'!F40</f>
        <v>1.7681253916789699</v>
      </c>
      <c r="G40" s="55">
        <f>+'FX Simulation CropScience'!G40</f>
        <v>1.6390100000000001</v>
      </c>
      <c r="H40" s="79">
        <f t="shared" si="2"/>
        <v>-7.3023888626114308E-2</v>
      </c>
      <c r="I40" s="80"/>
      <c r="J40" s="81">
        <f>VLOOKUP(E40,'FX Sensitivity 2026'!$O:$S,3,FALSE)*(100*H40)</f>
        <v>4.3814333175668594</v>
      </c>
      <c r="K40" s="82"/>
      <c r="L40" s="30"/>
    </row>
    <row r="41" spans="4:12" x14ac:dyDescent="0.3">
      <c r="D41" s="1"/>
      <c r="E41" s="18" t="str">
        <f t="shared" si="1"/>
        <v>INR</v>
      </c>
      <c r="F41" s="19">
        <f>+'FX Simulation CropScience'!F41</f>
        <v>97.128655688529989</v>
      </c>
      <c r="G41" s="55">
        <f>+'FX Simulation CropScience'!G41</f>
        <v>110.06813</v>
      </c>
      <c r="H41" s="79">
        <f t="shared" si="2"/>
        <v>0.13321994646939239</v>
      </c>
      <c r="I41" s="80"/>
      <c r="J41" s="81">
        <f>VLOOKUP(E41,'FX Sensitivity 2026'!$O:$S,3,FALSE)*(100*H41)</f>
        <v>-3.9965983940817722</v>
      </c>
      <c r="K41" s="82"/>
      <c r="L41" s="30"/>
    </row>
    <row r="42" spans="4:12" ht="14.5" thickBot="1" x14ac:dyDescent="0.35">
      <c r="D42" s="1"/>
      <c r="E42" s="21" t="s">
        <v>36</v>
      </c>
      <c r="F42" s="22"/>
      <c r="G42" s="23"/>
      <c r="H42" s="71"/>
      <c r="I42" s="72"/>
      <c r="J42" s="92">
        <v>-5</v>
      </c>
      <c r="K42" s="93"/>
      <c r="L42" s="30"/>
    </row>
    <row r="43" spans="4:12" s="28" customFormat="1" ht="19.5" customHeight="1" thickTop="1" thickBot="1" x14ac:dyDescent="0.4">
      <c r="D43" s="24"/>
      <c r="E43" s="25" t="s">
        <v>37</v>
      </c>
      <c r="F43" s="26"/>
      <c r="G43" s="31"/>
      <c r="H43" s="75"/>
      <c r="I43" s="76"/>
      <c r="J43" s="77">
        <f>SUM(J32:K42)</f>
        <v>-32.253072066194314</v>
      </c>
      <c r="K43" s="78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43</v>
      </c>
      <c r="L50" s="1"/>
    </row>
    <row r="51" spans="4:12" x14ac:dyDescent="0.3">
      <c r="D51" s="1"/>
      <c r="E51" s="1"/>
      <c r="F51" s="83" t="s">
        <v>44</v>
      </c>
      <c r="G51" s="83"/>
      <c r="H51" s="83"/>
      <c r="I51" s="83"/>
      <c r="J51" s="83"/>
      <c r="K51" s="83"/>
      <c r="L51" s="1"/>
    </row>
    <row r="52" spans="4:12" ht="43" customHeight="1" thickBot="1" x14ac:dyDescent="0.35">
      <c r="D52" s="1"/>
      <c r="E52" s="13" t="s">
        <v>22</v>
      </c>
      <c r="F52" s="14" t="str">
        <f>'FX Simulation by Quarter ''26'!F52</f>
        <v>Ø Rate
Q3 2025</v>
      </c>
      <c r="G52" s="14" t="str">
        <f>'FX Simulation by Quarter ''26'!G52</f>
        <v>Sim Rate
Q3 2026</v>
      </c>
      <c r="H52" s="84" t="str">
        <f>'FX Simulation by Quarter ''26'!H52</f>
        <v xml:space="preserve"> Q3 2026 vs. Q3 2025
(EUR development)</v>
      </c>
      <c r="I52" s="85"/>
      <c r="J52" s="84" t="str">
        <f>'FX Simulation by Quarter ''26'!J52</f>
        <v>Effect on Net Sales 
Q3 2026 (in € million)</v>
      </c>
      <c r="K52" s="85"/>
      <c r="L52" s="1"/>
    </row>
    <row r="53" spans="4:12" x14ac:dyDescent="0.3">
      <c r="D53" s="1"/>
      <c r="E53" s="15" t="str">
        <f>+E32</f>
        <v>USD</v>
      </c>
      <c r="F53" s="16">
        <f>+'FX Simulation CropScience'!F53</f>
        <v>1.1631399254829671</v>
      </c>
      <c r="G53" s="55">
        <f>+'FX Simulation CropScience'!G53</f>
        <v>1.1393500000000001</v>
      </c>
      <c r="H53" s="88">
        <f>+G53/F53-1</f>
        <v>-2.0453193086883981E-2</v>
      </c>
      <c r="I53" s="89"/>
      <c r="J53" s="90">
        <f>VLOOKUP(E53,'FX Sensitivity 2026'!$O:$S,4,FALSE)*(100*H53)</f>
        <v>29.452598045112932</v>
      </c>
      <c r="K53" s="91"/>
      <c r="L53" s="1"/>
    </row>
    <row r="54" spans="4:12" x14ac:dyDescent="0.3">
      <c r="D54" s="1"/>
      <c r="E54" s="18" t="str">
        <f t="shared" ref="E54:E62" si="3">+E33</f>
        <v>BRL</v>
      </c>
      <c r="F54" s="19">
        <f>+'FX Simulation CropScience'!F54</f>
        <v>6.3535508491916977</v>
      </c>
      <c r="G54" s="55">
        <f>+'FX Simulation CropScience'!G54</f>
        <v>5.8711659999999997</v>
      </c>
      <c r="H54" s="79">
        <f>+G54/F54-1</f>
        <v>-7.5923662317594731E-2</v>
      </c>
      <c r="I54" s="80"/>
      <c r="J54" s="81">
        <f>VLOOKUP(E54,'FX Sensitivity 2026'!$O:$S,4,FALSE)*(100*H54)</f>
        <v>6.8331296085835254</v>
      </c>
      <c r="K54" s="82"/>
      <c r="L54" s="1"/>
    </row>
    <row r="55" spans="4:12" x14ac:dyDescent="0.3">
      <c r="D55" s="1"/>
      <c r="E55" s="18" t="str">
        <f t="shared" si="3"/>
        <v>CNY</v>
      </c>
      <c r="F55" s="19">
        <f>+'FX Simulation CropScience'!F55</f>
        <v>8.3328024593389518</v>
      </c>
      <c r="G55" s="55">
        <f>+'FX Simulation CropScience'!G55</f>
        <v>7.9162299999999997</v>
      </c>
      <c r="H55" s="79">
        <f>+G55/F55-1</f>
        <v>-4.9991879847347209E-2</v>
      </c>
      <c r="I55" s="80"/>
      <c r="J55" s="81">
        <f>VLOOKUP(E55,'FX Sensitivity 2026'!$O:$S,4,FALSE)*(100*H55)</f>
        <v>30.495046706881798</v>
      </c>
      <c r="K55" s="82"/>
      <c r="L55" s="1"/>
    </row>
    <row r="56" spans="4:12" x14ac:dyDescent="0.3">
      <c r="D56" s="1"/>
      <c r="E56" s="18" t="str">
        <f t="shared" si="3"/>
        <v>JPY</v>
      </c>
      <c r="F56" s="19">
        <f>+'FX Simulation CropScience'!F56</f>
        <v>170.47996057313807</v>
      </c>
      <c r="G56" s="55">
        <f>+'FX Simulation CropScience'!G56</f>
        <v>185.24515</v>
      </c>
      <c r="H56" s="79">
        <f t="shared" ref="H56:H62" si="4">+G56/F56-1</f>
        <v>8.6609530980783278E-2</v>
      </c>
      <c r="I56" s="80"/>
      <c r="J56" s="81">
        <f>VLOOKUP(E56,'FX Sensitivity 2026'!$O:$S,4,FALSE)*(100*H56)</f>
        <v>-16.455810886348821</v>
      </c>
      <c r="K56" s="82"/>
      <c r="L56" s="1"/>
    </row>
    <row r="57" spans="4:12" x14ac:dyDescent="0.3">
      <c r="D57" s="1"/>
      <c r="E57" s="18" t="str">
        <f t="shared" si="3"/>
        <v>CAD</v>
      </c>
      <c r="F57" s="19">
        <f>+'FX Simulation CropScience'!F57</f>
        <v>1.5949006188698478</v>
      </c>
      <c r="G57" s="55">
        <f>+'FX Simulation CropScience'!G57</f>
        <v>1.609102</v>
      </c>
      <c r="H57" s="79">
        <f t="shared" si="4"/>
        <v>8.9042420337233086E-3</v>
      </c>
      <c r="I57" s="80"/>
      <c r="J57" s="81">
        <f>VLOOKUP(E57,'FX Sensitivity 2026'!$O:$S,4,FALSE)*(100*H57)</f>
        <v>-0.53425452202339863</v>
      </c>
      <c r="K57" s="82"/>
      <c r="L57" s="1"/>
    </row>
    <row r="58" spans="4:12" x14ac:dyDescent="0.3">
      <c r="D58" s="1"/>
      <c r="E58" s="18" t="str">
        <f t="shared" si="3"/>
        <v>MXN</v>
      </c>
      <c r="F58" s="19">
        <f>+'FX Simulation CropScience'!F58</f>
        <v>21.815991046449572</v>
      </c>
      <c r="G58" s="55">
        <f>+'FX Simulation CropScience'!G58</f>
        <v>20.228339999999999</v>
      </c>
      <c r="H58" s="79">
        <f t="shared" si="4"/>
        <v>-7.2774646958243649E-2</v>
      </c>
      <c r="I58" s="80"/>
      <c r="J58" s="81">
        <f>VLOOKUP(E58,'FX Sensitivity 2026'!$O:$S,4,FALSE)*(100*H58)</f>
        <v>7.2774646958243654</v>
      </c>
      <c r="K58" s="82"/>
      <c r="L58" s="1"/>
    </row>
    <row r="59" spans="4:12" x14ac:dyDescent="0.3">
      <c r="D59" s="1"/>
      <c r="E59" s="18" t="str">
        <f t="shared" si="3"/>
        <v>GBP</v>
      </c>
      <c r="F59" s="19">
        <f>+'FX Simulation CropScience'!F59</f>
        <v>0.86169368861844231</v>
      </c>
      <c r="G59" s="55">
        <f>+'FX Simulation CropScience'!G59</f>
        <v>0.86640700000000004</v>
      </c>
      <c r="H59" s="79">
        <f t="shared" si="4"/>
        <v>5.4698223322426909E-3</v>
      </c>
      <c r="I59" s="80"/>
      <c r="J59" s="81">
        <f>VLOOKUP(E59,'FX Sensitivity 2026'!$O:$S,4,FALSE)*(100*H59)</f>
        <v>-0.38288756325698836</v>
      </c>
      <c r="K59" s="82"/>
      <c r="L59" s="1"/>
    </row>
    <row r="60" spans="4:12" x14ac:dyDescent="0.3">
      <c r="D60" s="1"/>
      <c r="E60" s="18" t="str">
        <f t="shared" si="3"/>
        <v>RUB</v>
      </c>
      <c r="F60" s="19">
        <f>+'FX Simulation CropScience'!F60</f>
        <v>93.093331492893157</v>
      </c>
      <c r="G60" s="55">
        <f>+'FX Simulation CropScience'!G60</f>
        <v>86.551119999999997</v>
      </c>
      <c r="H60" s="79">
        <f t="shared" si="4"/>
        <v>-7.0275833810852451E-2</v>
      </c>
      <c r="I60" s="80"/>
      <c r="J60" s="81">
        <f>VLOOKUP(E60,'FX Sensitivity 2026'!$O:$S,4,FALSE)*(100*H60)</f>
        <v>8.4331000573022958</v>
      </c>
      <c r="K60" s="82"/>
      <c r="L60" s="1"/>
    </row>
    <row r="61" spans="4:12" x14ac:dyDescent="0.3">
      <c r="D61" s="1"/>
      <c r="E61" s="18" t="str">
        <f t="shared" si="3"/>
        <v>AUD</v>
      </c>
      <c r="F61" s="19">
        <f>+'FX Simulation CropScience'!F61</f>
        <v>1.7819745386755239</v>
      </c>
      <c r="G61" s="55">
        <f>+'FX Simulation CropScience'!G61</f>
        <v>1.6390100000000001</v>
      </c>
      <c r="H61" s="79">
        <f t="shared" si="4"/>
        <v>-8.0228160151931349E-2</v>
      </c>
      <c r="I61" s="80"/>
      <c r="J61" s="81">
        <f>VLOOKUP(E61,'FX Sensitivity 2026'!$O:$S,4,FALSE)*(100*H61)</f>
        <v>4.8136896091158814</v>
      </c>
      <c r="K61" s="82"/>
      <c r="L61" s="1"/>
    </row>
    <row r="62" spans="4:12" x14ac:dyDescent="0.3">
      <c r="D62" s="1"/>
      <c r="E62" s="18" t="str">
        <f t="shared" si="3"/>
        <v>INR</v>
      </c>
      <c r="F62" s="19">
        <f>+'FX Simulation CropScience'!F62</f>
        <v>100.80856381568722</v>
      </c>
      <c r="G62" s="55">
        <f>+'FX Simulation CropScience'!G62</f>
        <v>110.06813</v>
      </c>
      <c r="H62" s="79">
        <f t="shared" si="4"/>
        <v>9.1852971948320317E-2</v>
      </c>
      <c r="I62" s="80"/>
      <c r="J62" s="81">
        <f>VLOOKUP(E62,'FX Sensitivity 2026'!$O:$S,4,FALSE)*(100*H62)</f>
        <v>-2.7555891584496099</v>
      </c>
      <c r="K62" s="82"/>
      <c r="L62" s="1"/>
    </row>
    <row r="63" spans="4:12" ht="14.5" thickBot="1" x14ac:dyDescent="0.35">
      <c r="D63" s="1"/>
      <c r="E63" s="21" t="s">
        <v>36</v>
      </c>
      <c r="F63" s="22"/>
      <c r="G63" s="23"/>
      <c r="H63" s="71"/>
      <c r="I63" s="72"/>
      <c r="J63" s="73">
        <v>-7</v>
      </c>
      <c r="K63" s="74"/>
      <c r="L63" s="1"/>
    </row>
    <row r="64" spans="4:12" s="28" customFormat="1" ht="19" customHeight="1" thickTop="1" thickBot="1" x14ac:dyDescent="0.4">
      <c r="D64" s="24"/>
      <c r="E64" s="25" t="s">
        <v>37</v>
      </c>
      <c r="F64" s="26"/>
      <c r="G64" s="31"/>
      <c r="H64" s="75"/>
      <c r="I64" s="76"/>
      <c r="J64" s="77">
        <f>SUM(J53:K63)</f>
        <v>60.176486592741981</v>
      </c>
      <c r="K64" s="78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49</v>
      </c>
      <c r="L67" s="1"/>
    </row>
    <row r="68" spans="4:12" x14ac:dyDescent="0.3">
      <c r="D68" s="1"/>
      <c r="E68" s="1"/>
      <c r="F68" s="83" t="s">
        <v>50</v>
      </c>
      <c r="G68" s="83"/>
      <c r="H68" s="83"/>
      <c r="I68" s="83"/>
      <c r="J68" s="83"/>
      <c r="K68" s="83"/>
      <c r="L68" s="1"/>
    </row>
    <row r="69" spans="4:12" ht="43" customHeight="1" thickBot="1" x14ac:dyDescent="0.35">
      <c r="D69" s="1"/>
      <c r="E69" s="13" t="s">
        <v>22</v>
      </c>
      <c r="F69" s="14" t="str">
        <f>'FX Simulation by Quarter ''26'!F69</f>
        <v>Ø Rate
Q4 2025</v>
      </c>
      <c r="G69" s="14" t="str">
        <f>'FX Simulation by Quarter ''26'!G69</f>
        <v>Sim Rate
Q4 2026</v>
      </c>
      <c r="H69" s="84" t="str">
        <f>'FX Simulation by Quarter ''26'!H69</f>
        <v xml:space="preserve"> Q4 2026 vs. Q4 2025
(EUR development)</v>
      </c>
      <c r="I69" s="85"/>
      <c r="J69" s="84" t="str">
        <f>'FX Simulation by Quarter ''26'!J69</f>
        <v>Effect on Net Sales 
Q4 2026 (in € million)</v>
      </c>
      <c r="K69" s="85"/>
      <c r="L69" s="1"/>
    </row>
    <row r="70" spans="4:12" x14ac:dyDescent="0.3">
      <c r="D70" s="1"/>
      <c r="E70" s="15" t="str">
        <f>+E53</f>
        <v>USD</v>
      </c>
      <c r="F70" s="16">
        <f>+'FX Simulation CropScience'!F70</f>
        <v>1.1730499999999999</v>
      </c>
      <c r="G70" s="55">
        <f>+'FX Simulation CropScience'!G70</f>
        <v>1.1393500000000001</v>
      </c>
      <c r="H70" s="88">
        <f>+G70/F70-1</f>
        <v>-2.8728528195728908E-2</v>
      </c>
      <c r="I70" s="89"/>
      <c r="J70" s="90">
        <f>VLOOKUP(E70,'FX Sensitivity 2026'!$O:$S,4,FALSE)*(100*H70)</f>
        <v>41.369080601849632</v>
      </c>
      <c r="K70" s="91"/>
      <c r="L70" s="30"/>
    </row>
    <row r="71" spans="4:12" x14ac:dyDescent="0.3">
      <c r="D71" s="1"/>
      <c r="E71" s="18" t="str">
        <f t="shared" ref="E71:E79" si="5">+E54</f>
        <v>BRL</v>
      </c>
      <c r="F71" s="19">
        <f>+'FX Simulation CropScience'!F71</f>
        <v>6.2590500000000002</v>
      </c>
      <c r="G71" s="55">
        <f>+'FX Simulation CropScience'!G71</f>
        <v>5.8711659999999997</v>
      </c>
      <c r="H71" s="79">
        <f>+G71/F71-1</f>
        <v>-6.1971704971201746E-2</v>
      </c>
      <c r="I71" s="80"/>
      <c r="J71" s="81">
        <f>VLOOKUP(E71,'FX Sensitivity 2026'!$O:$S,4,FALSE)*(100*H71)</f>
        <v>5.5774534474081561</v>
      </c>
      <c r="K71" s="82"/>
      <c r="L71" s="30"/>
    </row>
    <row r="72" spans="4:12" x14ac:dyDescent="0.3">
      <c r="D72" s="1"/>
      <c r="E72" s="18" t="str">
        <f t="shared" si="5"/>
        <v>CNY</v>
      </c>
      <c r="F72" s="19">
        <f>+'FX Simulation CropScience'!F72</f>
        <v>8.3588500000000003</v>
      </c>
      <c r="G72" s="55">
        <f>+'FX Simulation CropScience'!G72</f>
        <v>7.9162299999999997</v>
      </c>
      <c r="H72" s="79">
        <f>+G72/F72-1</f>
        <v>-5.2952260179330968E-2</v>
      </c>
      <c r="I72" s="80"/>
      <c r="J72" s="81">
        <f>VLOOKUP(E72,'FX Sensitivity 2026'!$O:$S,4,FALSE)*(100*H72)</f>
        <v>32.300878709391888</v>
      </c>
      <c r="K72" s="82"/>
      <c r="L72" s="30"/>
    </row>
    <row r="73" spans="4:12" x14ac:dyDescent="0.3">
      <c r="D73" s="1"/>
      <c r="E73" s="18" t="str">
        <f t="shared" si="5"/>
        <v>JPY</v>
      </c>
      <c r="F73" s="19">
        <f>+'FX Simulation CropScience'!F73</f>
        <v>174.35040000000001</v>
      </c>
      <c r="G73" s="55">
        <f>+'FX Simulation CropScience'!G73</f>
        <v>185.24515</v>
      </c>
      <c r="H73" s="79">
        <f t="shared" ref="H73:H79" si="6">+G73/F73-1</f>
        <v>6.248766851122789E-2</v>
      </c>
      <c r="I73" s="80"/>
      <c r="J73" s="81">
        <f>VLOOKUP(E73,'FX Sensitivity 2026'!$O:$S,4,FALSE)*(100*H73)</f>
        <v>-11.872657017133298</v>
      </c>
      <c r="K73" s="82"/>
      <c r="L73" s="30"/>
    </row>
    <row r="74" spans="4:12" x14ac:dyDescent="0.3">
      <c r="D74" s="1"/>
      <c r="E74" s="18" t="str">
        <f t="shared" si="5"/>
        <v>CAD</v>
      </c>
      <c r="F74" s="19">
        <f>+'FX Simulation CropScience'!F74</f>
        <v>1.6339999999999999</v>
      </c>
      <c r="G74" s="55">
        <f>+'FX Simulation CropScience'!G74</f>
        <v>1.609102</v>
      </c>
      <c r="H74" s="79">
        <f t="shared" si="6"/>
        <v>-1.5237454100367143E-2</v>
      </c>
      <c r="I74" s="80"/>
      <c r="J74" s="81">
        <f>VLOOKUP(E74,'FX Sensitivity 2026'!$O:$S,4,FALSE)*(100*H74)</f>
        <v>0.91424724602202867</v>
      </c>
      <c r="K74" s="82"/>
      <c r="L74" s="30"/>
    </row>
    <row r="75" spans="4:12" x14ac:dyDescent="0.3">
      <c r="D75" s="1"/>
      <c r="E75" s="18" t="str">
        <f t="shared" si="5"/>
        <v>MXN</v>
      </c>
      <c r="F75" s="19">
        <f>+'FX Simulation CropScience'!F75</f>
        <v>21.520199999999999</v>
      </c>
      <c r="G75" s="55">
        <f>+'FX Simulation CropScience'!G75</f>
        <v>20.228339999999999</v>
      </c>
      <c r="H75" s="79">
        <f t="shared" si="6"/>
        <v>-6.0030111244319229E-2</v>
      </c>
      <c r="I75" s="80"/>
      <c r="J75" s="81">
        <f>VLOOKUP(E75,'FX Sensitivity 2026'!$O:$S,4,FALSE)*(100*H75)</f>
        <v>6.0030111244319233</v>
      </c>
      <c r="K75" s="82"/>
      <c r="L75" s="30"/>
    </row>
    <row r="76" spans="4:12" x14ac:dyDescent="0.3">
      <c r="D76" s="1"/>
      <c r="E76" s="18" t="str">
        <f t="shared" si="5"/>
        <v>GBP</v>
      </c>
      <c r="F76" s="19">
        <f>+'FX Simulation CropScience'!F76</f>
        <v>0.87234999999999996</v>
      </c>
      <c r="G76" s="55">
        <f>+'FX Simulation CropScience'!G76</f>
        <v>0.86640700000000004</v>
      </c>
      <c r="H76" s="79">
        <f t="shared" si="6"/>
        <v>-6.8126325442768865E-3</v>
      </c>
      <c r="I76" s="80"/>
      <c r="J76" s="81">
        <f>VLOOKUP(E76,'FX Sensitivity 2026'!$O:$S,4,FALSE)*(100*H76)</f>
        <v>0.476884278099382</v>
      </c>
      <c r="K76" s="82"/>
      <c r="L76" s="30"/>
    </row>
    <row r="77" spans="4:12" x14ac:dyDescent="0.3">
      <c r="D77" s="1"/>
      <c r="E77" s="18" t="str">
        <f t="shared" si="5"/>
        <v>RUB</v>
      </c>
      <c r="F77" s="19">
        <f>+'FX Simulation CropScience'!F77</f>
        <v>97.216549999999998</v>
      </c>
      <c r="G77" s="55">
        <f>+'FX Simulation CropScience'!G77</f>
        <v>86.551119999999997</v>
      </c>
      <c r="H77" s="79">
        <f t="shared" si="6"/>
        <v>-0.10970796639049629</v>
      </c>
      <c r="I77" s="80"/>
      <c r="J77" s="81">
        <f>VLOOKUP(E77,'FX Sensitivity 2026'!$O:$S,4,FALSE)*(100*H77)</f>
        <v>13.164955966859557</v>
      </c>
      <c r="K77" s="82"/>
      <c r="L77" s="30"/>
    </row>
    <row r="78" spans="4:12" x14ac:dyDescent="0.3">
      <c r="D78" s="1"/>
      <c r="E78" s="18" t="str">
        <f t="shared" si="5"/>
        <v>AUD</v>
      </c>
      <c r="F78" s="19">
        <f>+'FX Simulation CropScience'!F78</f>
        <v>1.7864500000000001</v>
      </c>
      <c r="G78" s="55">
        <f>+'FX Simulation CropScience'!G78</f>
        <v>1.6390100000000001</v>
      </c>
      <c r="H78" s="79">
        <f t="shared" si="6"/>
        <v>-8.2532396652579165E-2</v>
      </c>
      <c r="I78" s="80"/>
      <c r="J78" s="81">
        <f>VLOOKUP(E78,'FX Sensitivity 2026'!$O:$S,4,FALSE)*(100*H78)</f>
        <v>4.9519437991547512</v>
      </c>
      <c r="K78" s="82"/>
      <c r="L78" s="30"/>
    </row>
    <row r="79" spans="4:12" x14ac:dyDescent="0.3">
      <c r="D79" s="1"/>
      <c r="E79" s="18" t="str">
        <f t="shared" si="5"/>
        <v>INR</v>
      </c>
      <c r="F79" s="19">
        <f>+'FX Simulation CropScience'!F79</f>
        <v>104.1258</v>
      </c>
      <c r="G79" s="55">
        <f>+'FX Simulation CropScience'!G79</f>
        <v>110.06813</v>
      </c>
      <c r="H79" s="79">
        <f t="shared" si="6"/>
        <v>5.7068757214830512E-2</v>
      </c>
      <c r="I79" s="80"/>
      <c r="J79" s="81">
        <f>VLOOKUP(E79,'FX Sensitivity 2026'!$O:$S,4,FALSE)*(100*H79)</f>
        <v>-1.7120627164449156</v>
      </c>
      <c r="K79" s="82"/>
      <c r="L79" s="30"/>
    </row>
    <row r="80" spans="4:12" ht="14.5" thickBot="1" x14ac:dyDescent="0.35">
      <c r="D80" s="1"/>
      <c r="E80" s="21" t="s">
        <v>36</v>
      </c>
      <c r="F80" s="22"/>
      <c r="G80" s="33"/>
      <c r="H80" s="71"/>
      <c r="I80" s="72"/>
      <c r="J80" s="73">
        <v>-17</v>
      </c>
      <c r="K80" s="74"/>
      <c r="L80" s="30"/>
    </row>
    <row r="81" spans="4:12" s="28" customFormat="1" ht="19" customHeight="1" thickTop="1" thickBot="1" x14ac:dyDescent="0.4">
      <c r="D81" s="24"/>
      <c r="E81" s="25" t="s">
        <v>37</v>
      </c>
      <c r="F81" s="26"/>
      <c r="G81" s="31"/>
      <c r="H81" s="75"/>
      <c r="I81" s="76"/>
      <c r="J81" s="77">
        <f>SUM(J70:K80)</f>
        <v>74.173735439639088</v>
      </c>
      <c r="K81" s="78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aIDMzQTqt2vCgF72b8bjAsEMrO5+5e1IQVW8lGLrqcLAvag5vU6ZBuzp4KGZuj++RfJX6Xbo8EB4h30faThfrA==" saltValue="Y5XBpUbrF7T9SUXCWBKLcA==" spinCount="100000" sheet="1" formatCells="0" formatColumns="0" formatRows="0" insertColumns="0" insertRows="0" insertHyperlinks="0" deleteColumns="0" deleteRows="0" sort="0" autoFilter="0" pivotTables="0"/>
  <mergeCells count="110"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&amp;R_x000D_&amp;1#&amp;"Aptos"&amp;22&amp;KFF8939 RESTRICTED</oddFooter>
  </headerFooter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006C-A687-4C67-A107-B96EA7D297C4}">
  <sheetPr>
    <pageSetUpPr fitToPage="1"/>
  </sheetPr>
  <dimension ref="D1:L83"/>
  <sheetViews>
    <sheetView zoomScale="130" zoomScaleNormal="130" workbookViewId="0">
      <selection activeCell="G17" sqref="G17"/>
    </sheetView>
  </sheetViews>
  <sheetFormatPr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70" t="s">
        <v>0</v>
      </c>
      <c r="F3" s="70"/>
      <c r="G3" s="70"/>
      <c r="H3" s="70"/>
      <c r="I3" s="70"/>
      <c r="J3" s="70"/>
      <c r="K3" s="70"/>
      <c r="L3" s="1"/>
    </row>
    <row r="4" spans="4:12" ht="14.5" customHeight="1" x14ac:dyDescent="0.3">
      <c r="D4" s="1"/>
      <c r="E4" s="70"/>
      <c r="F4" s="70"/>
      <c r="G4" s="70"/>
      <c r="H4" s="70"/>
      <c r="I4" s="70"/>
      <c r="J4" s="70"/>
      <c r="K4" s="70"/>
      <c r="L4" s="1"/>
    </row>
    <row r="5" spans="4:12" ht="14.5" customHeight="1" x14ac:dyDescent="0.3">
      <c r="D5" s="1"/>
      <c r="E5" s="70"/>
      <c r="F5" s="70"/>
      <c r="G5" s="70"/>
      <c r="H5" s="70"/>
      <c r="I5" s="70"/>
      <c r="J5" s="70"/>
      <c r="K5" s="70"/>
      <c r="L5" s="1"/>
    </row>
    <row r="6" spans="4:12" ht="14.5" customHeight="1" x14ac:dyDescent="0.3">
      <c r="D6" s="1"/>
      <c r="E6" s="70"/>
      <c r="F6" s="70"/>
      <c r="G6" s="70"/>
      <c r="H6" s="70"/>
      <c r="I6" s="70"/>
      <c r="J6" s="70"/>
      <c r="K6" s="70"/>
      <c r="L6" s="1"/>
    </row>
    <row r="7" spans="4:12" ht="14.5" thickBot="1" x14ac:dyDescent="0.35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94" t="s">
        <v>15</v>
      </c>
      <c r="G8" s="95"/>
      <c r="H8" s="95"/>
      <c r="I8" s="95"/>
      <c r="J8" s="96"/>
      <c r="K8" s="1"/>
      <c r="L8" s="1"/>
    </row>
    <row r="9" spans="4:12" ht="14.5" thickBot="1" x14ac:dyDescent="0.35">
      <c r="D9" s="1"/>
      <c r="E9" s="1"/>
      <c r="F9" s="49" t="str">
        <f>+'FX Simulation Pharmaceuticals'!F9</f>
        <v>Q1 Act</v>
      </c>
      <c r="G9" s="6" t="s">
        <v>16</v>
      </c>
      <c r="H9" s="6" t="s">
        <v>17</v>
      </c>
      <c r="I9" s="6" t="s">
        <v>18</v>
      </c>
      <c r="J9" s="50" t="s">
        <v>19</v>
      </c>
      <c r="K9" s="1"/>
      <c r="L9" s="1"/>
    </row>
    <row r="10" spans="4:12" ht="14.5" thickBot="1" x14ac:dyDescent="0.35">
      <c r="D10" s="1"/>
      <c r="E10" s="1"/>
      <c r="F10" s="8">
        <f>+J26</f>
        <v>-87</v>
      </c>
      <c r="G10" s="9">
        <f>+J43</f>
        <v>3.1318939315281797</v>
      </c>
      <c r="H10" s="9">
        <f>+J64</f>
        <v>31.041178854318872</v>
      </c>
      <c r="I10" s="9">
        <f>+J81</f>
        <v>35.123702231998422</v>
      </c>
      <c r="J10" s="11">
        <f>+F10+G10+H10+I10</f>
        <v>-17.703224982154524</v>
      </c>
      <c r="K10" s="58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20</v>
      </c>
      <c r="L12" s="1"/>
    </row>
    <row r="13" spans="4:12" x14ac:dyDescent="0.3">
      <c r="D13" s="1"/>
      <c r="E13" s="1"/>
      <c r="F13" s="83" t="s">
        <v>21</v>
      </c>
      <c r="G13" s="83"/>
      <c r="H13" s="83"/>
      <c r="I13" s="83"/>
      <c r="J13" s="83"/>
      <c r="K13" s="83"/>
      <c r="L13" s="1"/>
    </row>
    <row r="14" spans="4:12" ht="43" customHeight="1" thickBot="1" x14ac:dyDescent="0.35">
      <c r="D14" s="1"/>
      <c r="E14" s="13" t="s">
        <v>22</v>
      </c>
      <c r="F14" s="14" t="str">
        <f>+'FX Simulation Pharmaceuticals'!F14</f>
        <v>Ø Rate
Q1 2025</v>
      </c>
      <c r="G14" s="14" t="str">
        <f>+'FX Simulation Pharmaceuticals'!G14</f>
        <v>Ø Rate
Q1 2026</v>
      </c>
      <c r="H14" s="84" t="str">
        <f>'FX Simulation by Quarter ''26'!H14</f>
        <v>Q1 2026 vs. Q1 2025
(EUR development)</v>
      </c>
      <c r="I14" s="85"/>
      <c r="J14" s="84" t="str">
        <f>'FX Simulation by Quarter ''26'!J14</f>
        <v>Effect on Net Sales 
Q1 2026 (in € million)</v>
      </c>
      <c r="K14" s="85"/>
      <c r="L14" s="1"/>
    </row>
    <row r="15" spans="4:12" x14ac:dyDescent="0.3">
      <c r="D15" s="1"/>
      <c r="E15" s="15" t="s">
        <v>26</v>
      </c>
      <c r="F15" s="16">
        <f>+'FX Simulation Pharmaceuticals'!F15</f>
        <v>1.053488379022254</v>
      </c>
      <c r="G15" s="99">
        <f>+'FX Simulation Pharmaceuticals'!G15</f>
        <v>1.170633</v>
      </c>
      <c r="H15" s="88">
        <f>+G15/F15-1</f>
        <v>0.11119688010841489</v>
      </c>
      <c r="I15" s="89"/>
      <c r="J15" s="90">
        <v>-54</v>
      </c>
      <c r="K15" s="91"/>
      <c r="L15" s="1"/>
    </row>
    <row r="16" spans="4:12" x14ac:dyDescent="0.3">
      <c r="D16" s="1"/>
      <c r="E16" s="18" t="s">
        <v>27</v>
      </c>
      <c r="F16" s="19">
        <f>+'FX Simulation Pharmaceuticals'!F16</f>
        <v>6.1679521810703166</v>
      </c>
      <c r="G16" s="99">
        <f>+'FX Simulation Pharmaceuticals'!G16</f>
        <v>6.1647340000000002</v>
      </c>
      <c r="H16" s="79">
        <f t="shared" ref="H16:H24" si="0">+G16/F16-1</f>
        <v>-5.2175843389212773E-4</v>
      </c>
      <c r="I16" s="80"/>
      <c r="J16" s="81">
        <v>0</v>
      </c>
      <c r="K16" s="82"/>
      <c r="L16" s="1"/>
    </row>
    <row r="17" spans="4:12" x14ac:dyDescent="0.3">
      <c r="D17" s="1"/>
      <c r="E17" s="18" t="s">
        <v>28</v>
      </c>
      <c r="F17" s="19">
        <f>+'FX Simulation Pharmaceuticals'!F17</f>
        <v>7.6719174629952374</v>
      </c>
      <c r="G17" s="99">
        <f>+'FX Simulation Pharmaceuticals'!G17</f>
        <v>8.1044499999999999</v>
      </c>
      <c r="H17" s="79">
        <f>+G17/F17-1</f>
        <v>5.6378674443650079E-2</v>
      </c>
      <c r="I17" s="80"/>
      <c r="J17" s="81">
        <v>-7</v>
      </c>
      <c r="K17" s="82"/>
      <c r="L17" s="1"/>
    </row>
    <row r="18" spans="4:12" x14ac:dyDescent="0.3">
      <c r="D18" s="1"/>
      <c r="E18" s="18" t="s">
        <v>29</v>
      </c>
      <c r="F18" s="19">
        <f>+'FX Simulation Pharmaceuticals'!F18</f>
        <v>160.40920045319038</v>
      </c>
      <c r="G18" s="99">
        <f>+'FX Simulation Pharmaceuticals'!G18</f>
        <v>183.62137000000001</v>
      </c>
      <c r="H18" s="79">
        <f t="shared" si="0"/>
        <v>0.14470597372987504</v>
      </c>
      <c r="I18" s="80"/>
      <c r="J18" s="81">
        <v>-1</v>
      </c>
      <c r="K18" s="82"/>
      <c r="L18" s="1"/>
    </row>
    <row r="19" spans="4:12" x14ac:dyDescent="0.3">
      <c r="D19" s="1"/>
      <c r="E19" s="18" t="s">
        <v>30</v>
      </c>
      <c r="F19" s="19">
        <f>+'FX Simulation Pharmaceuticals'!F19</f>
        <v>1.5155417728355896</v>
      </c>
      <c r="G19" s="99">
        <f>+'FX Simulation Pharmaceuticals'!G19</f>
        <v>1.6049880000000001</v>
      </c>
      <c r="H19" s="79">
        <f t="shared" si="0"/>
        <v>5.9019308321047514E-2</v>
      </c>
      <c r="I19" s="80"/>
      <c r="J19" s="81">
        <v>-2</v>
      </c>
      <c r="K19" s="82"/>
      <c r="L19" s="1"/>
    </row>
    <row r="20" spans="4:12" x14ac:dyDescent="0.3">
      <c r="D20" s="1"/>
      <c r="E20" s="18" t="s">
        <v>31</v>
      </c>
      <c r="F20" s="19">
        <f>+'FX Simulation Pharmaceuticals'!F20</f>
        <v>21.589850210515902</v>
      </c>
      <c r="G20" s="99">
        <f>+'FX Simulation Pharmaceuticals'!G20</f>
        <v>20.56279</v>
      </c>
      <c r="H20" s="79">
        <f t="shared" si="0"/>
        <v>-4.7571437527419547E-2</v>
      </c>
      <c r="I20" s="80"/>
      <c r="J20" s="81">
        <v>3</v>
      </c>
      <c r="K20" s="82"/>
      <c r="L20" s="1"/>
    </row>
    <row r="21" spans="4:12" x14ac:dyDescent="0.3">
      <c r="D21" s="1"/>
      <c r="E21" s="18" t="s">
        <v>32</v>
      </c>
      <c r="F21" s="19">
        <f>+'FX Simulation Pharmaceuticals'!F21</f>
        <v>0.83553153683295944</v>
      </c>
      <c r="G21" s="99">
        <f>+'FX Simulation Pharmaceuticals'!G21</f>
        <v>0.86831100000000006</v>
      </c>
      <c r="H21" s="79">
        <f t="shared" si="0"/>
        <v>3.9231868244362866E-2</v>
      </c>
      <c r="I21" s="80"/>
      <c r="J21" s="81">
        <v>-1</v>
      </c>
      <c r="K21" s="82"/>
      <c r="L21" s="1"/>
    </row>
    <row r="22" spans="4:12" x14ac:dyDescent="0.3">
      <c r="D22" s="1"/>
      <c r="E22" s="18" t="s">
        <v>33</v>
      </c>
      <c r="F22" s="19">
        <f>+'FX Simulation Pharmaceuticals'!F22</f>
        <v>97.740980858700667</v>
      </c>
      <c r="G22" s="99">
        <f>+'FX Simulation Pharmaceuticals'!G22</f>
        <v>92.026390000000006</v>
      </c>
      <c r="H22" s="79">
        <f t="shared" si="0"/>
        <v>-5.8466682127550573E-2</v>
      </c>
      <c r="I22" s="80"/>
      <c r="J22" s="81">
        <v>5</v>
      </c>
      <c r="K22" s="82"/>
      <c r="L22" s="1"/>
    </row>
    <row r="23" spans="4:12" x14ac:dyDescent="0.3">
      <c r="D23" s="1"/>
      <c r="E23" s="18" t="s">
        <v>34</v>
      </c>
      <c r="F23" s="19">
        <f>+'FX Simulation Pharmaceuticals'!F23</f>
        <v>1.6757939251679512</v>
      </c>
      <c r="G23" s="99">
        <f>+'FX Simulation Pharmaceuticals'!G23</f>
        <v>1.6856199999999999</v>
      </c>
      <c r="H23" s="79">
        <f t="shared" si="0"/>
        <v>5.8635341043284939E-3</v>
      </c>
      <c r="I23" s="80"/>
      <c r="J23" s="81">
        <v>0</v>
      </c>
      <c r="K23" s="82"/>
      <c r="L23" s="1"/>
    </row>
    <row r="24" spans="4:12" x14ac:dyDescent="0.3">
      <c r="D24" s="1"/>
      <c r="E24" s="18" t="s">
        <v>35</v>
      </c>
      <c r="F24" s="19">
        <f>+'FX Simulation Pharmaceuticals'!F24</f>
        <v>90.951510066421505</v>
      </c>
      <c r="G24" s="99">
        <f>+'FX Simulation Pharmaceuticals'!G24</f>
        <v>107.03558</v>
      </c>
      <c r="H24" s="79">
        <f t="shared" si="0"/>
        <v>0.17684225277658783</v>
      </c>
      <c r="I24" s="80"/>
      <c r="J24" s="81">
        <v>-1</v>
      </c>
      <c r="K24" s="82"/>
      <c r="L24" s="1"/>
    </row>
    <row r="25" spans="4:12" ht="14.5" thickBot="1" x14ac:dyDescent="0.35">
      <c r="D25" s="1"/>
      <c r="E25" s="21" t="s">
        <v>36</v>
      </c>
      <c r="F25" s="22"/>
      <c r="G25" s="23"/>
      <c r="H25" s="71"/>
      <c r="I25" s="72"/>
      <c r="J25" s="73">
        <v>-29</v>
      </c>
      <c r="K25" s="74"/>
      <c r="L25" s="1"/>
    </row>
    <row r="26" spans="4:12" s="28" customFormat="1" ht="21.65" customHeight="1" thickTop="1" thickBot="1" x14ac:dyDescent="0.4">
      <c r="D26" s="24"/>
      <c r="E26" s="25" t="s">
        <v>37</v>
      </c>
      <c r="F26" s="26"/>
      <c r="G26" s="27"/>
      <c r="H26" s="75"/>
      <c r="I26" s="76"/>
      <c r="J26" s="77">
        <f>SUM(J15:K25)</f>
        <v>-87</v>
      </c>
      <c r="K26" s="78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38</v>
      </c>
      <c r="L29" s="1"/>
    </row>
    <row r="30" spans="4:12" x14ac:dyDescent="0.3">
      <c r="D30" s="1"/>
      <c r="E30" s="1"/>
      <c r="F30" s="83" t="s">
        <v>39</v>
      </c>
      <c r="G30" s="83"/>
      <c r="H30" s="83"/>
      <c r="I30" s="83"/>
      <c r="J30" s="83"/>
      <c r="K30" s="83"/>
      <c r="L30" s="1"/>
    </row>
    <row r="31" spans="4:12" ht="43" customHeight="1" thickBot="1" x14ac:dyDescent="0.35">
      <c r="D31" s="1"/>
      <c r="E31" s="13" t="s">
        <v>22</v>
      </c>
      <c r="F31" s="14" t="str">
        <f>'FX Simulation by Quarter ''26'!F31</f>
        <v>Ø Rate
Q2 2025</v>
      </c>
      <c r="G31" s="14" t="str">
        <f>'FX Simulation by Quarter ''26'!G31</f>
        <v>Ø Rate
Q2 2026</v>
      </c>
      <c r="H31" s="84" t="str">
        <f>'FX Simulation by Quarter ''26'!H31</f>
        <v xml:space="preserve"> Q2 2026 vs. Q2 2025
(EUR development)</v>
      </c>
      <c r="I31" s="85"/>
      <c r="J31" s="84" t="str">
        <f>'FX Simulation by Quarter ''26'!J31</f>
        <v>Effect on Net Sales 
Q2 2026 (in € million)</v>
      </c>
      <c r="K31" s="85"/>
      <c r="L31" s="1"/>
    </row>
    <row r="32" spans="4:12" x14ac:dyDescent="0.3">
      <c r="D32" s="1"/>
      <c r="E32" s="15" t="str">
        <f>+E15</f>
        <v>USD</v>
      </c>
      <c r="F32" s="16">
        <f>+'FX Simulation Pharmaceuticals'!F32</f>
        <v>1.1311235715913088</v>
      </c>
      <c r="G32" s="55">
        <f>+'FX Simulation Pharmaceuticals'!G32</f>
        <v>1.1628369999999999</v>
      </c>
      <c r="H32" s="88">
        <f>+G32/F32-1</f>
        <v>2.8037103288436782E-2</v>
      </c>
      <c r="I32" s="89"/>
      <c r="J32" s="90">
        <f>VLOOKUP(E32,'FX Sensitivity 2026'!$U:$Y,3,FALSE)*(100*H32)</f>
        <v>-12.897067512680918</v>
      </c>
      <c r="K32" s="91"/>
      <c r="L32" s="30"/>
    </row>
    <row r="33" spans="4:12" x14ac:dyDescent="0.3">
      <c r="D33" s="1"/>
      <c r="E33" s="18" t="str">
        <f t="shared" ref="E33:E41" si="1">+E16</f>
        <v>BRL</v>
      </c>
      <c r="F33" s="19">
        <f>+'FX Simulation Pharmaceuticals'!F33</f>
        <v>6.4099671516724506</v>
      </c>
      <c r="G33" s="55">
        <f>+'FX Simulation Pharmaceuticals'!G33</f>
        <v>5.8711659999999997</v>
      </c>
      <c r="H33" s="79">
        <f t="shared" ref="H33:H41" si="2">+G33/F33-1</f>
        <v>-8.4056772667215673E-2</v>
      </c>
      <c r="I33" s="80"/>
      <c r="J33" s="81">
        <f>VLOOKUP(E33,'FX Sensitivity 2026'!$U:$Y,3,FALSE)*(100*H33)</f>
        <v>2.5217031800164706</v>
      </c>
      <c r="K33" s="82"/>
      <c r="L33" s="30"/>
    </row>
    <row r="34" spans="4:12" x14ac:dyDescent="0.3">
      <c r="D34" s="1"/>
      <c r="E34" s="18" t="str">
        <f t="shared" si="1"/>
        <v>CNY</v>
      </c>
      <c r="F34" s="19">
        <f>+'FX Simulation Pharmaceuticals'!F34</f>
        <v>8.1949143470948709</v>
      </c>
      <c r="G34" s="55">
        <f>+'FX Simulation Pharmaceuticals'!G34</f>
        <v>7.9162299999999997</v>
      </c>
      <c r="H34" s="79">
        <f t="shared" si="2"/>
        <v>-3.4006987174144854E-2</v>
      </c>
      <c r="I34" s="80"/>
      <c r="J34" s="81">
        <f>VLOOKUP(E34,'FX Sensitivity 2026'!$U:$Y,3,FALSE)*(100*H34)</f>
        <v>3.7407685891559344</v>
      </c>
      <c r="K34" s="82"/>
      <c r="L34" s="30"/>
    </row>
    <row r="35" spans="4:12" x14ac:dyDescent="0.3">
      <c r="D35" s="1"/>
      <c r="E35" s="18" t="str">
        <f t="shared" si="1"/>
        <v>JPY</v>
      </c>
      <c r="F35" s="19">
        <f>+'FX Simulation Pharmaceuticals'!F35</f>
        <v>163.45803397916467</v>
      </c>
      <c r="G35" s="55">
        <f>+'FX Simulation Pharmaceuticals'!G35</f>
        <v>185.24515</v>
      </c>
      <c r="H35" s="79">
        <f t="shared" si="2"/>
        <v>0.13328874384731959</v>
      </c>
      <c r="I35" s="80"/>
      <c r="J35" s="81">
        <f>VLOOKUP(E35,'FX Sensitivity 2026'!$U:$Y,3,FALSE)*(100*H35)</f>
        <v>0</v>
      </c>
      <c r="K35" s="82"/>
      <c r="L35" s="30"/>
    </row>
    <row r="36" spans="4:12" x14ac:dyDescent="0.3">
      <c r="D36" s="1"/>
      <c r="E36" s="18" t="str">
        <f t="shared" si="1"/>
        <v>CAD</v>
      </c>
      <c r="F36" s="19">
        <f>+'FX Simulation Pharmaceuticals'!F36</f>
        <v>1.5695156862699762</v>
      </c>
      <c r="G36" s="55">
        <f>+'FX Simulation Pharmaceuticals'!G36</f>
        <v>1.609102</v>
      </c>
      <c r="H36" s="79">
        <f t="shared" si="2"/>
        <v>2.5221993049398872E-2</v>
      </c>
      <c r="I36" s="80"/>
      <c r="J36" s="81">
        <f>VLOOKUP(E36,'FX Sensitivity 2026'!$U:$Y,3,FALSE)*(100*H36)</f>
        <v>-0.75665979148196627</v>
      </c>
      <c r="K36" s="82"/>
      <c r="L36" s="30"/>
    </row>
    <row r="37" spans="4:12" x14ac:dyDescent="0.3">
      <c r="D37" s="1"/>
      <c r="E37" s="18" t="str">
        <f t="shared" si="1"/>
        <v>MXN</v>
      </c>
      <c r="F37" s="19">
        <f>+'FX Simulation Pharmaceuticals'!F37</f>
        <v>22.082958564046873</v>
      </c>
      <c r="G37" s="55">
        <f>+'FX Simulation Pharmaceuticals'!G37</f>
        <v>20.228339999999999</v>
      </c>
      <c r="H37" s="79">
        <f t="shared" si="2"/>
        <v>-8.3984152697110348E-2</v>
      </c>
      <c r="I37" s="80"/>
      <c r="J37" s="81">
        <f>VLOOKUP(E37,'FX Sensitivity 2026'!$U:$Y,3,FALSE)*(100*H37)</f>
        <v>5.0390491618266209</v>
      </c>
      <c r="K37" s="82"/>
      <c r="L37" s="30"/>
    </row>
    <row r="38" spans="4:12" x14ac:dyDescent="0.3">
      <c r="D38" s="1"/>
      <c r="E38" s="18" t="str">
        <f t="shared" si="1"/>
        <v>GBP</v>
      </c>
      <c r="F38" s="19">
        <f>+'FX Simulation Pharmaceuticals'!F38</f>
        <v>0.84891381908143215</v>
      </c>
      <c r="G38" s="55">
        <f>+'FX Simulation Pharmaceuticals'!G38</f>
        <v>0.86640700000000004</v>
      </c>
      <c r="H38" s="79">
        <f t="shared" si="2"/>
        <v>2.0606545123150966E-2</v>
      </c>
      <c r="I38" s="80"/>
      <c r="J38" s="81">
        <f>VLOOKUP(E38,'FX Sensitivity 2026'!$U:$Y,3,FALSE)*(100*H38)</f>
        <v>-0.61819635369452908</v>
      </c>
      <c r="K38" s="82"/>
      <c r="L38" s="30"/>
    </row>
    <row r="39" spans="4:12" x14ac:dyDescent="0.3">
      <c r="D39" s="1"/>
      <c r="E39" s="18" t="str">
        <f t="shared" si="1"/>
        <v>RUB</v>
      </c>
      <c r="F39" s="19">
        <f>+'FX Simulation Pharmaceuticals'!F39</f>
        <v>91.902765052714173</v>
      </c>
      <c r="G39" s="55">
        <f>+'FX Simulation Pharmaceuticals'!G39</f>
        <v>86.551119999999997</v>
      </c>
      <c r="H39" s="79">
        <f t="shared" si="2"/>
        <v>-5.8231599992062733E-2</v>
      </c>
      <c r="I39" s="80"/>
      <c r="J39" s="81">
        <f>VLOOKUP(E39,'FX Sensitivity 2026'!$U:$Y,3,FALSE)*(100*H39)</f>
        <v>2.9115799996031368</v>
      </c>
      <c r="K39" s="82"/>
      <c r="L39" s="30"/>
    </row>
    <row r="40" spans="4:12" x14ac:dyDescent="0.3">
      <c r="D40" s="1"/>
      <c r="E40" s="18" t="str">
        <f t="shared" si="1"/>
        <v>AUD</v>
      </c>
      <c r="F40" s="19">
        <f>+'FX Simulation Pharmaceuticals'!F40</f>
        <v>1.7681253916789699</v>
      </c>
      <c r="G40" s="55">
        <f>+'FX Simulation Pharmaceuticals'!G40</f>
        <v>1.6390100000000001</v>
      </c>
      <c r="H40" s="79">
        <f t="shared" si="2"/>
        <v>-7.3023888626114308E-2</v>
      </c>
      <c r="I40" s="80"/>
      <c r="J40" s="81">
        <f>VLOOKUP(E40,'FX Sensitivity 2026'!$U:$Y,3,FALSE)*(100*H40)</f>
        <v>2.1907166587834297</v>
      </c>
      <c r="K40" s="82"/>
      <c r="L40" s="30"/>
    </row>
    <row r="41" spans="4:12" x14ac:dyDescent="0.3">
      <c r="D41" s="1"/>
      <c r="E41" s="18" t="str">
        <f t="shared" si="1"/>
        <v>INR</v>
      </c>
      <c r="F41" s="19">
        <f>+'FX Simulation Pharmaceuticals'!F41</f>
        <v>97.128655688529989</v>
      </c>
      <c r="G41" s="55">
        <f>+'FX Simulation Pharmaceuticals'!G41</f>
        <v>110.06813</v>
      </c>
      <c r="H41" s="79">
        <f t="shared" si="2"/>
        <v>0.13321994646939239</v>
      </c>
      <c r="I41" s="80"/>
      <c r="J41" s="81">
        <f>VLOOKUP(E41,'FX Sensitivity 2026'!$U:$Y,3,FALSE)*(100*H41)</f>
        <v>0</v>
      </c>
      <c r="K41" s="82"/>
      <c r="L41" s="30"/>
    </row>
    <row r="42" spans="4:12" ht="14.5" thickBot="1" x14ac:dyDescent="0.35">
      <c r="D42" s="1"/>
      <c r="E42" s="21" t="s">
        <v>36</v>
      </c>
      <c r="F42" s="22"/>
      <c r="G42" s="23"/>
      <c r="H42" s="71"/>
      <c r="I42" s="72"/>
      <c r="J42" s="92">
        <v>1</v>
      </c>
      <c r="K42" s="93"/>
      <c r="L42" s="30"/>
    </row>
    <row r="43" spans="4:12" s="28" customFormat="1" ht="19.5" customHeight="1" thickTop="1" thickBot="1" x14ac:dyDescent="0.4">
      <c r="D43" s="24"/>
      <c r="E43" s="25" t="s">
        <v>37</v>
      </c>
      <c r="F43" s="26"/>
      <c r="G43" s="31"/>
      <c r="H43" s="75"/>
      <c r="I43" s="76"/>
      <c r="J43" s="77">
        <f>SUM(J32:K42)</f>
        <v>3.1318939315281797</v>
      </c>
      <c r="K43" s="78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43</v>
      </c>
      <c r="L50" s="1"/>
    </row>
    <row r="51" spans="4:12" x14ac:dyDescent="0.3">
      <c r="D51" s="1"/>
      <c r="E51" s="1"/>
      <c r="F51" s="83" t="s">
        <v>44</v>
      </c>
      <c r="G51" s="83"/>
      <c r="H51" s="83"/>
      <c r="I51" s="83"/>
      <c r="J51" s="83"/>
      <c r="K51" s="83"/>
      <c r="L51" s="1"/>
    </row>
    <row r="52" spans="4:12" ht="43" customHeight="1" thickBot="1" x14ac:dyDescent="0.35">
      <c r="D52" s="1"/>
      <c r="E52" s="13" t="s">
        <v>22</v>
      </c>
      <c r="F52" s="14" t="str">
        <f>'FX Simulation by Quarter ''26'!F52</f>
        <v>Ø Rate
Q3 2025</v>
      </c>
      <c r="G52" s="14" t="str">
        <f>'FX Simulation by Quarter ''26'!G52</f>
        <v>Sim Rate
Q3 2026</v>
      </c>
      <c r="H52" s="84" t="str">
        <f>'FX Simulation by Quarter ''26'!H52</f>
        <v xml:space="preserve"> Q3 2026 vs. Q3 2025
(EUR development)</v>
      </c>
      <c r="I52" s="85"/>
      <c r="J52" s="84" t="str">
        <f>'FX Simulation by Quarter ''26'!J52</f>
        <v>Effect on Net Sales 
Q3 2026 (in € million)</v>
      </c>
      <c r="K52" s="85"/>
      <c r="L52" s="1"/>
    </row>
    <row r="53" spans="4:12" x14ac:dyDescent="0.3">
      <c r="D53" s="1"/>
      <c r="E53" s="15" t="str">
        <f>+E32</f>
        <v>USD</v>
      </c>
      <c r="F53" s="16">
        <f>+'FX Simulation Pharmaceuticals'!F53</f>
        <v>1.1631399254829671</v>
      </c>
      <c r="G53" s="55">
        <f>+'FX Simulation Pharmaceuticals'!G53</f>
        <v>1.1393500000000001</v>
      </c>
      <c r="H53" s="88">
        <f>+G53/F53-1</f>
        <v>-2.0453193086883981E-2</v>
      </c>
      <c r="I53" s="89"/>
      <c r="J53" s="90">
        <f>VLOOKUP(E53,'FX Sensitivity 2026'!$U:$Y,3,FALSE)*(100*H53)</f>
        <v>9.4084688199666306</v>
      </c>
      <c r="K53" s="91"/>
      <c r="L53" s="1"/>
    </row>
    <row r="54" spans="4:12" x14ac:dyDescent="0.3">
      <c r="D54" s="1"/>
      <c r="E54" s="18" t="str">
        <f t="shared" ref="E54:E62" si="3">+E33</f>
        <v>BRL</v>
      </c>
      <c r="F54" s="19">
        <f>+'FX Simulation Pharmaceuticals'!F54</f>
        <v>6.3535508491916977</v>
      </c>
      <c r="G54" s="55">
        <f>+'FX Simulation Pharmaceuticals'!G54</f>
        <v>5.8711659999999997</v>
      </c>
      <c r="H54" s="79">
        <f>+G54/F54-1</f>
        <v>-7.5923662317594731E-2</v>
      </c>
      <c r="I54" s="80"/>
      <c r="J54" s="81">
        <f>VLOOKUP(E54,'FX Sensitivity 2026'!$U:$Y,3,FALSE)*(100*H54)</f>
        <v>2.2777098695278424</v>
      </c>
      <c r="K54" s="82"/>
      <c r="L54" s="1"/>
    </row>
    <row r="55" spans="4:12" x14ac:dyDescent="0.3">
      <c r="D55" s="1"/>
      <c r="E55" s="18" t="str">
        <f t="shared" si="3"/>
        <v>CNY</v>
      </c>
      <c r="F55" s="19">
        <f>+'FX Simulation Pharmaceuticals'!F55</f>
        <v>8.3328024593389518</v>
      </c>
      <c r="G55" s="55">
        <f>+'FX Simulation Pharmaceuticals'!G55</f>
        <v>7.9162299999999997</v>
      </c>
      <c r="H55" s="79">
        <f>+G55/F55-1</f>
        <v>-4.9991879847347209E-2</v>
      </c>
      <c r="I55" s="80"/>
      <c r="J55" s="81">
        <f>VLOOKUP(E55,'FX Sensitivity 2026'!$U:$Y,3,FALSE)*(100*H55)</f>
        <v>5.4991067832081937</v>
      </c>
      <c r="K55" s="82"/>
      <c r="L55" s="1"/>
    </row>
    <row r="56" spans="4:12" x14ac:dyDescent="0.3">
      <c r="D56" s="1"/>
      <c r="E56" s="18" t="str">
        <f t="shared" si="3"/>
        <v>JPY</v>
      </c>
      <c r="F56" s="19">
        <f>+'FX Simulation Pharmaceuticals'!F56</f>
        <v>170.47996057313807</v>
      </c>
      <c r="G56" s="55">
        <f>+'FX Simulation Pharmaceuticals'!G56</f>
        <v>185.24515</v>
      </c>
      <c r="H56" s="79">
        <f t="shared" ref="H56:H62" si="4">+G56/F56-1</f>
        <v>8.6609530980783278E-2</v>
      </c>
      <c r="I56" s="80"/>
      <c r="J56" s="81">
        <f>VLOOKUP(E56,'FX Sensitivity 2026'!$U:$Y,3,FALSE)*(100*H56)</f>
        <v>0</v>
      </c>
      <c r="K56" s="82"/>
      <c r="L56" s="1"/>
    </row>
    <row r="57" spans="4:12" x14ac:dyDescent="0.3">
      <c r="D57" s="1"/>
      <c r="E57" s="18" t="str">
        <f t="shared" si="3"/>
        <v>CAD</v>
      </c>
      <c r="F57" s="19">
        <f>+'FX Simulation Pharmaceuticals'!F57</f>
        <v>1.5949006188698478</v>
      </c>
      <c r="G57" s="55">
        <f>+'FX Simulation Pharmaceuticals'!G57</f>
        <v>1.609102</v>
      </c>
      <c r="H57" s="79">
        <f t="shared" si="4"/>
        <v>8.9042420337233086E-3</v>
      </c>
      <c r="I57" s="80"/>
      <c r="J57" s="81">
        <f>VLOOKUP(E57,'FX Sensitivity 2026'!$U:$Y,3,FALSE)*(100*H57)</f>
        <v>-0.26712726101169931</v>
      </c>
      <c r="K57" s="82"/>
      <c r="L57" s="1"/>
    </row>
    <row r="58" spans="4:12" x14ac:dyDescent="0.3">
      <c r="D58" s="1"/>
      <c r="E58" s="18" t="str">
        <f t="shared" si="3"/>
        <v>MXN</v>
      </c>
      <c r="F58" s="19">
        <f>+'FX Simulation Pharmaceuticals'!F58</f>
        <v>21.815991046449572</v>
      </c>
      <c r="G58" s="55">
        <f>+'FX Simulation Pharmaceuticals'!G58</f>
        <v>20.228339999999999</v>
      </c>
      <c r="H58" s="79">
        <f t="shared" si="4"/>
        <v>-7.2774646958243649E-2</v>
      </c>
      <c r="I58" s="80"/>
      <c r="J58" s="81">
        <f>VLOOKUP(E58,'FX Sensitivity 2026'!$U:$Y,3,FALSE)*(100*H58)</f>
        <v>4.3664788174946203</v>
      </c>
      <c r="K58" s="82"/>
      <c r="L58" s="1"/>
    </row>
    <row r="59" spans="4:12" x14ac:dyDescent="0.3">
      <c r="D59" s="1"/>
      <c r="E59" s="18" t="str">
        <f t="shared" si="3"/>
        <v>GBP</v>
      </c>
      <c r="F59" s="19">
        <f>+'FX Simulation Pharmaceuticals'!F59</f>
        <v>0.86169368861844231</v>
      </c>
      <c r="G59" s="55">
        <f>+'FX Simulation Pharmaceuticals'!G59</f>
        <v>0.86640700000000004</v>
      </c>
      <c r="H59" s="79">
        <f t="shared" si="4"/>
        <v>5.4698223322426909E-3</v>
      </c>
      <c r="I59" s="80"/>
      <c r="J59" s="81">
        <f>VLOOKUP(E59,'FX Sensitivity 2026'!$U:$Y,3,FALSE)*(100*H59)</f>
        <v>-0.16409466996728075</v>
      </c>
      <c r="K59" s="82"/>
      <c r="L59" s="1"/>
    </row>
    <row r="60" spans="4:12" x14ac:dyDescent="0.3">
      <c r="D60" s="1"/>
      <c r="E60" s="18" t="str">
        <f t="shared" si="3"/>
        <v>RUB</v>
      </c>
      <c r="F60" s="19">
        <f>+'FX Simulation Pharmaceuticals'!F60</f>
        <v>93.093331492893157</v>
      </c>
      <c r="G60" s="55">
        <f>+'FX Simulation Pharmaceuticals'!G60</f>
        <v>86.551119999999997</v>
      </c>
      <c r="H60" s="79">
        <f t="shared" si="4"/>
        <v>-7.0275833810852451E-2</v>
      </c>
      <c r="I60" s="80"/>
      <c r="J60" s="81">
        <f>VLOOKUP(E60,'FX Sensitivity 2026'!$U:$Y,3,FALSE)*(100*H60)</f>
        <v>3.5137916905426225</v>
      </c>
      <c r="K60" s="82"/>
      <c r="L60" s="1"/>
    </row>
    <row r="61" spans="4:12" x14ac:dyDescent="0.3">
      <c r="D61" s="1"/>
      <c r="E61" s="18" t="str">
        <f t="shared" si="3"/>
        <v>AUD</v>
      </c>
      <c r="F61" s="19">
        <f>+'FX Simulation Pharmaceuticals'!F61</f>
        <v>1.7819745386755239</v>
      </c>
      <c r="G61" s="55">
        <f>+'FX Simulation Pharmaceuticals'!G61</f>
        <v>1.6390100000000001</v>
      </c>
      <c r="H61" s="79">
        <f t="shared" si="4"/>
        <v>-8.0228160151931349E-2</v>
      </c>
      <c r="I61" s="80"/>
      <c r="J61" s="81">
        <f>VLOOKUP(E61,'FX Sensitivity 2026'!$U:$Y,3,FALSE)*(100*H61)</f>
        <v>2.4068448045579407</v>
      </c>
      <c r="K61" s="82"/>
      <c r="L61" s="1"/>
    </row>
    <row r="62" spans="4:12" x14ac:dyDescent="0.3">
      <c r="D62" s="1"/>
      <c r="E62" s="18" t="str">
        <f t="shared" si="3"/>
        <v>INR</v>
      </c>
      <c r="F62" s="19">
        <f>+'FX Simulation Pharmaceuticals'!F62</f>
        <v>100.80856381568722</v>
      </c>
      <c r="G62" s="55">
        <f>+'FX Simulation Pharmaceuticals'!G62</f>
        <v>110.06813</v>
      </c>
      <c r="H62" s="79">
        <f t="shared" si="4"/>
        <v>9.1852971948320317E-2</v>
      </c>
      <c r="I62" s="80"/>
      <c r="J62" s="81">
        <f>VLOOKUP(E62,'FX Sensitivity 2026'!$U:$Y,3,FALSE)*(100*H62)</f>
        <v>0</v>
      </c>
      <c r="K62" s="82"/>
      <c r="L62" s="1"/>
    </row>
    <row r="63" spans="4:12" ht="14.5" thickBot="1" x14ac:dyDescent="0.35">
      <c r="D63" s="1"/>
      <c r="E63" s="21" t="s">
        <v>36</v>
      </c>
      <c r="F63" s="22"/>
      <c r="G63" s="23"/>
      <c r="H63" s="71"/>
      <c r="I63" s="72"/>
      <c r="J63" s="73">
        <v>4</v>
      </c>
      <c r="K63" s="74"/>
      <c r="L63" s="1"/>
    </row>
    <row r="64" spans="4:12" s="28" customFormat="1" ht="19" customHeight="1" thickTop="1" thickBot="1" x14ac:dyDescent="0.4">
      <c r="D64" s="24"/>
      <c r="E64" s="25" t="s">
        <v>37</v>
      </c>
      <c r="F64" s="26"/>
      <c r="G64" s="31"/>
      <c r="H64" s="75"/>
      <c r="I64" s="76"/>
      <c r="J64" s="77">
        <f>SUM(J53:K63)</f>
        <v>31.041178854318872</v>
      </c>
      <c r="K64" s="78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49</v>
      </c>
      <c r="L67" s="1"/>
    </row>
    <row r="68" spans="4:12" x14ac:dyDescent="0.3">
      <c r="D68" s="1"/>
      <c r="E68" s="1"/>
      <c r="F68" s="83" t="s">
        <v>50</v>
      </c>
      <c r="G68" s="83"/>
      <c r="H68" s="83"/>
      <c r="I68" s="83"/>
      <c r="J68" s="83"/>
      <c r="K68" s="83"/>
      <c r="L68" s="1"/>
    </row>
    <row r="69" spans="4:12" ht="43" customHeight="1" thickBot="1" x14ac:dyDescent="0.35">
      <c r="D69" s="1"/>
      <c r="E69" s="13" t="s">
        <v>22</v>
      </c>
      <c r="F69" s="14" t="str">
        <f>'FX Simulation by Quarter ''26'!F69</f>
        <v>Ø Rate
Q4 2025</v>
      </c>
      <c r="G69" s="14" t="str">
        <f>'FX Simulation by Quarter ''26'!G69</f>
        <v>Sim Rate
Q4 2026</v>
      </c>
      <c r="H69" s="84" t="str">
        <f>'FX Simulation by Quarter ''26'!H69</f>
        <v xml:space="preserve"> Q4 2026 vs. Q4 2025
(EUR development)</v>
      </c>
      <c r="I69" s="85"/>
      <c r="J69" s="84" t="str">
        <f>'FX Simulation by Quarter ''26'!J69</f>
        <v>Effect on Net Sales 
Q4 2026 (in € million)</v>
      </c>
      <c r="K69" s="85"/>
      <c r="L69" s="1"/>
    </row>
    <row r="70" spans="4:12" x14ac:dyDescent="0.3">
      <c r="D70" s="1"/>
      <c r="E70" s="15" t="str">
        <f>+E53</f>
        <v>USD</v>
      </c>
      <c r="F70" s="16">
        <f>+'FX Simulation Pharmaceuticals'!F70</f>
        <v>1.1730499999999999</v>
      </c>
      <c r="G70" s="55">
        <f>+'FX Simulation Pharmaceuticals'!G70</f>
        <v>1.1393500000000001</v>
      </c>
      <c r="H70" s="88">
        <f>+G70/F70-1</f>
        <v>-2.8728528195728908E-2</v>
      </c>
      <c r="I70" s="89"/>
      <c r="J70" s="90">
        <f>VLOOKUP(E70,'FX Sensitivity 2026'!$U:$Y,3,FALSE)*(100*H70)</f>
        <v>13.215122970035297</v>
      </c>
      <c r="K70" s="91"/>
      <c r="L70" s="30"/>
    </row>
    <row r="71" spans="4:12" x14ac:dyDescent="0.3">
      <c r="D71" s="1"/>
      <c r="E71" s="18" t="str">
        <f t="shared" ref="E71:E79" si="5">+E54</f>
        <v>BRL</v>
      </c>
      <c r="F71" s="19">
        <f>+'FX Simulation Pharmaceuticals'!F71</f>
        <v>6.2590500000000002</v>
      </c>
      <c r="G71" s="55">
        <f>+'FX Simulation Pharmaceuticals'!G71</f>
        <v>5.8711659999999997</v>
      </c>
      <c r="H71" s="79">
        <f>+G71/F71-1</f>
        <v>-6.1971704971201746E-2</v>
      </c>
      <c r="I71" s="80"/>
      <c r="J71" s="81">
        <f>VLOOKUP(E71,'FX Sensitivity 2026'!$U:$Y,3,FALSE)*(100*H71)</f>
        <v>1.8591511491360526</v>
      </c>
      <c r="K71" s="82"/>
      <c r="L71" s="30"/>
    </row>
    <row r="72" spans="4:12" x14ac:dyDescent="0.3">
      <c r="D72" s="1"/>
      <c r="E72" s="18" t="str">
        <f t="shared" si="5"/>
        <v>CNY</v>
      </c>
      <c r="F72" s="19">
        <f>+'FX Simulation Pharmaceuticals'!F72</f>
        <v>8.3588500000000003</v>
      </c>
      <c r="G72" s="55">
        <f>+'FX Simulation Pharmaceuticals'!G72</f>
        <v>7.9162299999999997</v>
      </c>
      <c r="H72" s="79">
        <f>+G72/F72-1</f>
        <v>-5.2952260179330968E-2</v>
      </c>
      <c r="I72" s="80"/>
      <c r="J72" s="81">
        <f>VLOOKUP(E72,'FX Sensitivity 2026'!$U:$Y,3,FALSE)*(100*H72)</f>
        <v>5.8247486197264067</v>
      </c>
      <c r="K72" s="82"/>
      <c r="L72" s="30"/>
    </row>
    <row r="73" spans="4:12" x14ac:dyDescent="0.3">
      <c r="D73" s="1"/>
      <c r="E73" s="18" t="str">
        <f t="shared" si="5"/>
        <v>JPY</v>
      </c>
      <c r="F73" s="19">
        <f>+'FX Simulation Pharmaceuticals'!F73</f>
        <v>174.35040000000001</v>
      </c>
      <c r="G73" s="55">
        <f>+'FX Simulation Pharmaceuticals'!G73</f>
        <v>185.24515</v>
      </c>
      <c r="H73" s="79">
        <f t="shared" ref="H73:H79" si="6">+G73/F73-1</f>
        <v>6.248766851122789E-2</v>
      </c>
      <c r="I73" s="80"/>
      <c r="J73" s="81">
        <f>VLOOKUP(E73,'FX Sensitivity 2026'!$U:$Y,3,FALSE)*(100*H73)</f>
        <v>0</v>
      </c>
      <c r="K73" s="82"/>
      <c r="L73" s="30"/>
    </row>
    <row r="74" spans="4:12" x14ac:dyDescent="0.3">
      <c r="D74" s="1"/>
      <c r="E74" s="18" t="str">
        <f t="shared" si="5"/>
        <v>CAD</v>
      </c>
      <c r="F74" s="19">
        <f>+'FX Simulation Pharmaceuticals'!F74</f>
        <v>1.6339999999999999</v>
      </c>
      <c r="G74" s="55">
        <f>+'FX Simulation Pharmaceuticals'!G74</f>
        <v>1.609102</v>
      </c>
      <c r="H74" s="79">
        <f t="shared" si="6"/>
        <v>-1.5237454100367143E-2</v>
      </c>
      <c r="I74" s="80"/>
      <c r="J74" s="81">
        <f>VLOOKUP(E74,'FX Sensitivity 2026'!$U:$Y,3,FALSE)*(100*H74)</f>
        <v>0.45712362301101434</v>
      </c>
      <c r="K74" s="82"/>
      <c r="L74" s="30"/>
    </row>
    <row r="75" spans="4:12" x14ac:dyDescent="0.3">
      <c r="D75" s="1"/>
      <c r="E75" s="18" t="str">
        <f t="shared" si="5"/>
        <v>MXN</v>
      </c>
      <c r="F75" s="19">
        <f>+'FX Simulation Pharmaceuticals'!F75</f>
        <v>21.520199999999999</v>
      </c>
      <c r="G75" s="55">
        <f>+'FX Simulation Pharmaceuticals'!G75</f>
        <v>20.228339999999999</v>
      </c>
      <c r="H75" s="79">
        <f t="shared" si="6"/>
        <v>-6.0030111244319229E-2</v>
      </c>
      <c r="I75" s="80"/>
      <c r="J75" s="81">
        <f>VLOOKUP(E75,'FX Sensitivity 2026'!$U:$Y,3,FALSE)*(100*H75)</f>
        <v>3.6018066746591546</v>
      </c>
      <c r="K75" s="82"/>
      <c r="L75" s="30"/>
    </row>
    <row r="76" spans="4:12" x14ac:dyDescent="0.3">
      <c r="D76" s="1"/>
      <c r="E76" s="18" t="str">
        <f t="shared" si="5"/>
        <v>GBP</v>
      </c>
      <c r="F76" s="19">
        <f>+'FX Simulation Pharmaceuticals'!F76</f>
        <v>0.87234999999999996</v>
      </c>
      <c r="G76" s="55">
        <f>+'FX Simulation Pharmaceuticals'!G76</f>
        <v>0.86640700000000004</v>
      </c>
      <c r="H76" s="79">
        <f t="shared" si="6"/>
        <v>-6.8126325442768865E-3</v>
      </c>
      <c r="I76" s="80"/>
      <c r="J76" s="81">
        <f>VLOOKUP(E76,'FX Sensitivity 2026'!$U:$Y,3,FALSE)*(100*H76)</f>
        <v>0.20437897632830662</v>
      </c>
      <c r="K76" s="82"/>
      <c r="L76" s="30"/>
    </row>
    <row r="77" spans="4:12" x14ac:dyDescent="0.3">
      <c r="D77" s="1"/>
      <c r="E77" s="18" t="str">
        <f t="shared" si="5"/>
        <v>RUB</v>
      </c>
      <c r="F77" s="19">
        <f>+'FX Simulation Pharmaceuticals'!F77</f>
        <v>97.216549999999998</v>
      </c>
      <c r="G77" s="55">
        <f>+'FX Simulation Pharmaceuticals'!G77</f>
        <v>86.551119999999997</v>
      </c>
      <c r="H77" s="79">
        <f t="shared" si="6"/>
        <v>-0.10970796639049629</v>
      </c>
      <c r="I77" s="80"/>
      <c r="J77" s="81">
        <f>VLOOKUP(E77,'FX Sensitivity 2026'!$U:$Y,3,FALSE)*(100*H77)</f>
        <v>5.4853983195248146</v>
      </c>
      <c r="K77" s="82"/>
      <c r="L77" s="30"/>
    </row>
    <row r="78" spans="4:12" x14ac:dyDescent="0.3">
      <c r="D78" s="1"/>
      <c r="E78" s="18" t="str">
        <f t="shared" si="5"/>
        <v>AUD</v>
      </c>
      <c r="F78" s="19">
        <f>+'FX Simulation Pharmaceuticals'!F78</f>
        <v>1.7864500000000001</v>
      </c>
      <c r="G78" s="55">
        <f>+'FX Simulation Pharmaceuticals'!G78</f>
        <v>1.6390100000000001</v>
      </c>
      <c r="H78" s="79">
        <f t="shared" si="6"/>
        <v>-8.2532396652579165E-2</v>
      </c>
      <c r="I78" s="80"/>
      <c r="J78" s="81">
        <f>VLOOKUP(E78,'FX Sensitivity 2026'!$U:$Y,3,FALSE)*(100*H78)</f>
        <v>2.4759718995773756</v>
      </c>
      <c r="K78" s="82"/>
      <c r="L78" s="30"/>
    </row>
    <row r="79" spans="4:12" x14ac:dyDescent="0.3">
      <c r="D79" s="1"/>
      <c r="E79" s="18" t="str">
        <f t="shared" si="5"/>
        <v>INR</v>
      </c>
      <c r="F79" s="19">
        <f>+'FX Simulation Pharmaceuticals'!F79</f>
        <v>104.1258</v>
      </c>
      <c r="G79" s="55">
        <f>+'FX Simulation Pharmaceuticals'!G79</f>
        <v>110.06813</v>
      </c>
      <c r="H79" s="79">
        <f t="shared" si="6"/>
        <v>5.7068757214830512E-2</v>
      </c>
      <c r="I79" s="80"/>
      <c r="J79" s="81">
        <f>VLOOKUP(E79,'FX Sensitivity 2026'!$U:$Y,3,FALSE)*(100*H79)</f>
        <v>0</v>
      </c>
      <c r="K79" s="82"/>
      <c r="L79" s="30"/>
    </row>
    <row r="80" spans="4:12" ht="14.5" thickBot="1" x14ac:dyDescent="0.35">
      <c r="D80" s="1"/>
      <c r="E80" s="21" t="s">
        <v>36</v>
      </c>
      <c r="F80" s="22"/>
      <c r="G80" s="33"/>
      <c r="H80" s="71"/>
      <c r="I80" s="72"/>
      <c r="J80" s="73">
        <v>2</v>
      </c>
      <c r="K80" s="74"/>
      <c r="L80" s="30"/>
    </row>
    <row r="81" spans="4:12" s="28" customFormat="1" ht="19" customHeight="1" thickTop="1" thickBot="1" x14ac:dyDescent="0.4">
      <c r="D81" s="24"/>
      <c r="E81" s="25" t="s">
        <v>37</v>
      </c>
      <c r="F81" s="26"/>
      <c r="G81" s="31"/>
      <c r="H81" s="75"/>
      <c r="I81" s="76"/>
      <c r="J81" s="77">
        <f>SUM(J70:K80)</f>
        <v>35.123702231998422</v>
      </c>
      <c r="K81" s="78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PmQB99tX9NwQI3xX40N+ez53QKWFSV5LoIHpmnMWVbMWFPhMV3U58r8XX3aDqjEaHh0Gn2xvdk9jxAlzasCDhw==" saltValue="/F7Vu2A0m6JXztiP/gEVig==" spinCount="100000" sheet="1" formatCells="0" formatColumns="0" formatRows="0" insertColumns="0" insertRows="0" insertHyperlinks="0" deleteColumns="0" deleteRows="0" sort="0" autoFilter="0" pivotTables="0"/>
  <mergeCells count="110"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&amp;R_x000D_&amp;1#&amp;"Aptos"&amp;22&amp;KFF8939 RESTRICTED</oddFooter>
  </headerFooter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C377-D3ED-4FDE-B9BC-481A39B22833}">
  <sheetPr codeName="Tabelle12"/>
  <dimension ref="B1:Y86"/>
  <sheetViews>
    <sheetView workbookViewId="0">
      <selection activeCell="V3" sqref="V3:Y86"/>
    </sheetView>
  </sheetViews>
  <sheetFormatPr defaultColWidth="11.453125" defaultRowHeight="14.5" x14ac:dyDescent="0.35"/>
  <sheetData>
    <row r="1" spans="2:25" x14ac:dyDescent="0.35">
      <c r="C1" s="97" t="s">
        <v>78</v>
      </c>
      <c r="D1" s="97"/>
      <c r="E1" s="97"/>
      <c r="F1" s="97"/>
      <c r="I1" s="97" t="s">
        <v>79</v>
      </c>
      <c r="J1" s="97"/>
      <c r="K1" s="97"/>
      <c r="L1" s="97"/>
      <c r="O1" s="97" t="s">
        <v>80</v>
      </c>
      <c r="P1" s="97"/>
      <c r="Q1" s="97"/>
      <c r="R1" s="97"/>
      <c r="U1" s="97" t="s">
        <v>81</v>
      </c>
      <c r="V1" s="97"/>
      <c r="W1" s="97"/>
      <c r="X1" s="97"/>
    </row>
    <row r="2" spans="2:25" x14ac:dyDescent="0.35">
      <c r="C2" t="s">
        <v>20</v>
      </c>
      <c r="D2" t="s">
        <v>38</v>
      </c>
      <c r="E2" t="s">
        <v>43</v>
      </c>
      <c r="F2" t="s">
        <v>49</v>
      </c>
      <c r="I2" t="s">
        <v>20</v>
      </c>
      <c r="J2" t="s">
        <v>38</v>
      </c>
      <c r="K2" t="s">
        <v>43</v>
      </c>
      <c r="L2" t="s">
        <v>49</v>
      </c>
      <c r="M2" t="s">
        <v>82</v>
      </c>
      <c r="P2" t="s">
        <v>20</v>
      </c>
      <c r="Q2" t="s">
        <v>38</v>
      </c>
      <c r="R2" t="s">
        <v>43</v>
      </c>
      <c r="S2" t="s">
        <v>49</v>
      </c>
      <c r="V2" t="s">
        <v>20</v>
      </c>
      <c r="W2" t="s">
        <v>38</v>
      </c>
      <c r="X2" t="s">
        <v>43</v>
      </c>
      <c r="Y2" t="s">
        <v>49</v>
      </c>
    </row>
    <row r="3" spans="2:25" x14ac:dyDescent="0.35">
      <c r="B3" s="56" t="s">
        <v>26</v>
      </c>
      <c r="C3" s="57">
        <v>-52.8027331115089</v>
      </c>
      <c r="D3" s="57">
        <v>-42.503937574256952</v>
      </c>
      <c r="E3" s="57">
        <v>-29.163051732672983</v>
      </c>
      <c r="F3" s="57">
        <v>-41.574994990098418</v>
      </c>
      <c r="H3" s="56" t="s">
        <v>26</v>
      </c>
      <c r="I3" s="57">
        <v>-35.833117407657255</v>
      </c>
      <c r="J3" s="57">
        <v>-25.931166851484818</v>
      </c>
      <c r="K3" s="57">
        <v>-12.036546980197897</v>
      </c>
      <c r="L3" s="57">
        <v>-24.017732801979832</v>
      </c>
      <c r="M3" s="59">
        <v>-91.944228781516244</v>
      </c>
      <c r="O3" s="56" t="s">
        <v>26</v>
      </c>
      <c r="P3" s="57">
        <v>-11.525993596538513</v>
      </c>
      <c r="Q3" s="57">
        <v>-11.419022900990001</v>
      </c>
      <c r="R3" s="57">
        <v>-11.953049722772164</v>
      </c>
      <c r="S3" s="57">
        <v>-11.811778643564196</v>
      </c>
      <c r="U3" s="56" t="s">
        <v>26</v>
      </c>
      <c r="V3" s="57">
        <v>-5.4436221073131321</v>
      </c>
      <c r="W3" s="57">
        <v>-5.1537478217821331</v>
      </c>
      <c r="X3" s="57">
        <v>-5.1734550297029216</v>
      </c>
      <c r="Y3" s="57">
        <v>-5.7454835445543893</v>
      </c>
    </row>
    <row r="4" spans="2:25" x14ac:dyDescent="0.35">
      <c r="B4" s="56" t="s">
        <v>27</v>
      </c>
      <c r="C4" s="57">
        <v>-7.2809243051360273</v>
      </c>
      <c r="D4" s="57">
        <v>-4.1245396138613959</v>
      </c>
      <c r="E4" s="57">
        <v>-13.340811514851493</v>
      </c>
      <c r="F4" s="60">
        <v>-18.402420831683191</v>
      </c>
      <c r="H4" s="56" t="s">
        <v>27</v>
      </c>
      <c r="I4" s="57">
        <v>-6.4212569480780246</v>
      </c>
      <c r="J4" s="57">
        <v>-3.1745866435643677</v>
      </c>
      <c r="K4" s="57">
        <v>-12.286112396039613</v>
      </c>
      <c r="L4" s="57">
        <v>-17.302925475247548</v>
      </c>
      <c r="M4" s="59">
        <v>-38.791897961284306</v>
      </c>
      <c r="O4" s="56" t="s">
        <v>27</v>
      </c>
      <c r="P4" s="57">
        <v>-0.70640056069893831</v>
      </c>
      <c r="Q4" s="57">
        <v>-0.69170924752475216</v>
      </c>
      <c r="R4" s="57">
        <v>-0.81671222772277119</v>
      </c>
      <c r="S4" s="57">
        <v>-0.84182398019801852</v>
      </c>
      <c r="U4" s="56" t="s">
        <v>27</v>
      </c>
      <c r="V4" s="57">
        <v>-0.15093603411442436</v>
      </c>
      <c r="W4" s="57">
        <v>-0.25824372277227603</v>
      </c>
      <c r="X4" s="57">
        <v>-0.23798689108910942</v>
      </c>
      <c r="Y4" s="57">
        <v>-0.25767137623762348</v>
      </c>
    </row>
    <row r="5" spans="2:25" x14ac:dyDescent="0.35">
      <c r="B5" s="56" t="s">
        <v>28</v>
      </c>
      <c r="C5" s="57">
        <v>-9.7087384843420033</v>
      </c>
      <c r="D5" s="57">
        <v>-8.1998647821782527</v>
      </c>
      <c r="E5" s="57">
        <v>-7.6241358415841596</v>
      </c>
      <c r="F5" s="57">
        <v>-7.3763204356435708</v>
      </c>
      <c r="H5" s="56" t="s">
        <v>28</v>
      </c>
      <c r="I5" s="57">
        <v>-1.1436976156862144</v>
      </c>
      <c r="J5" s="57">
        <v>-0.61561160396039583</v>
      </c>
      <c r="K5" s="57">
        <v>-0.49662453465346701</v>
      </c>
      <c r="L5" s="57">
        <v>-0.81224507920791922</v>
      </c>
      <c r="M5" s="59">
        <v>-3.1933792269640868</v>
      </c>
      <c r="O5" s="56" t="s">
        <v>28</v>
      </c>
      <c r="P5" s="57">
        <v>-7.3304675026423354</v>
      </c>
      <c r="Q5" s="57">
        <v>-6.3311020396039908</v>
      </c>
      <c r="R5" s="57">
        <v>-5.9375211782178212</v>
      </c>
      <c r="S5" s="57">
        <v>-5.3280937920792155</v>
      </c>
      <c r="U5" s="56" t="s">
        <v>28</v>
      </c>
      <c r="V5" s="57">
        <v>-1.2345733660134535</v>
      </c>
      <c r="W5" s="57">
        <v>-1.2531511386138661</v>
      </c>
      <c r="X5" s="57">
        <v>-1.1899901287128714</v>
      </c>
      <c r="Y5" s="57">
        <v>-1.235981564356436</v>
      </c>
    </row>
    <row r="6" spans="2:25" x14ac:dyDescent="0.35">
      <c r="B6" s="56" t="s">
        <v>29</v>
      </c>
      <c r="C6" s="57">
        <v>-2.9976372116657641</v>
      </c>
      <c r="D6" s="57">
        <v>-3.267471297029739</v>
      </c>
      <c r="E6" s="57">
        <v>-2.9157020594059704</v>
      </c>
      <c r="F6" s="57">
        <v>-3.3204262970297274</v>
      </c>
      <c r="H6" s="56" t="s">
        <v>29</v>
      </c>
      <c r="I6" s="57">
        <v>-0.50077252409723449</v>
      </c>
      <c r="J6" s="57">
        <v>-0.17504521782178406</v>
      </c>
      <c r="K6" s="57">
        <v>-0.18953289108911076</v>
      </c>
      <c r="L6" s="57">
        <v>-0.6285604455445597</v>
      </c>
      <c r="M6" s="59">
        <v>-1.5052590253884501</v>
      </c>
      <c r="O6" s="56" t="s">
        <v>29</v>
      </c>
      <c r="P6" s="57">
        <v>-2.4323280646673311</v>
      </c>
      <c r="Q6" s="57">
        <v>-3.0385286039604296</v>
      </c>
      <c r="R6" s="57">
        <v>-2.6583700594059678</v>
      </c>
      <c r="S6" s="57">
        <v>-2.6147667425742753</v>
      </c>
      <c r="U6" s="56" t="s">
        <v>29</v>
      </c>
      <c r="V6" s="57">
        <v>-6.435038647646163E-2</v>
      </c>
      <c r="W6" s="57">
        <v>-5.3897475247525417E-2</v>
      </c>
      <c r="X6" s="57">
        <v>-6.7799108910891803E-2</v>
      </c>
      <c r="Y6" s="57">
        <v>-7.7099108910892333E-2</v>
      </c>
    </row>
    <row r="7" spans="2:25" x14ac:dyDescent="0.35">
      <c r="B7" s="56" t="s">
        <v>30</v>
      </c>
      <c r="C7" s="57">
        <v>-5.7488645395298121</v>
      </c>
      <c r="D7" s="57">
        <v>-4.7741964950495053</v>
      </c>
      <c r="E7" s="57">
        <v>-2.2217919405940609</v>
      </c>
      <c r="F7" s="57">
        <v>-2.6035013564356557</v>
      </c>
      <c r="H7" s="56" t="s">
        <v>30</v>
      </c>
      <c r="I7" s="57">
        <v>-4.0622615413819005</v>
      </c>
      <c r="J7" s="57">
        <v>-2.9316648514851522</v>
      </c>
      <c r="K7" s="57">
        <v>-0.62864285148514831</v>
      </c>
      <c r="L7" s="57">
        <v>-1.1241320891089188</v>
      </c>
      <c r="M7" s="59">
        <v>-8.8340199882478778</v>
      </c>
      <c r="O7" s="56" t="s">
        <v>30</v>
      </c>
      <c r="P7" s="57">
        <v>-1.3534386294684495</v>
      </c>
      <c r="Q7" s="57">
        <v>-1.3839205940594042</v>
      </c>
      <c r="R7" s="57">
        <v>-1.1885974554455458</v>
      </c>
      <c r="S7" s="57">
        <v>-1.0638378415841601</v>
      </c>
      <c r="U7" s="56" t="s">
        <v>30</v>
      </c>
      <c r="V7" s="57">
        <v>-0.33212757203083498</v>
      </c>
      <c r="W7" s="57">
        <v>-0.45861104950494891</v>
      </c>
      <c r="X7" s="57">
        <v>-0.40455163366336677</v>
      </c>
      <c r="Y7" s="57">
        <v>-0.41553142574257684</v>
      </c>
    </row>
    <row r="8" spans="2:25" x14ac:dyDescent="0.35">
      <c r="B8" s="56" t="s">
        <v>31</v>
      </c>
      <c r="C8" s="57">
        <v>-2.5361843831628863</v>
      </c>
      <c r="D8" s="57">
        <v>-2.6396513267326753</v>
      </c>
      <c r="E8" s="57">
        <v>-2.4774804059406001</v>
      </c>
      <c r="F8" s="57">
        <v>-3.7551521881188243</v>
      </c>
      <c r="H8" s="56" t="s">
        <v>31</v>
      </c>
      <c r="I8" s="57">
        <v>-1.4180316056894746</v>
      </c>
      <c r="J8" s="57">
        <v>-1.2807111287128734</v>
      </c>
      <c r="K8" s="57">
        <v>-0.84757142574257571</v>
      </c>
      <c r="L8" s="57">
        <v>-1.9097166138613986</v>
      </c>
      <c r="M8" s="59">
        <v>-6.3879067700637897</v>
      </c>
      <c r="O8" s="56" t="s">
        <v>31</v>
      </c>
      <c r="P8" s="57">
        <v>-0.55337446412785418</v>
      </c>
      <c r="Q8" s="57">
        <v>-0.76167425742574224</v>
      </c>
      <c r="R8" s="57">
        <v>-0.8301029009901022</v>
      </c>
      <c r="S8" s="57">
        <v>-0.93783902970297461</v>
      </c>
      <c r="U8" s="56" t="s">
        <v>31</v>
      </c>
      <c r="V8" s="57">
        <v>-0.56095610998895395</v>
      </c>
      <c r="W8" s="57">
        <v>-0.59726594059405969</v>
      </c>
      <c r="X8" s="57">
        <v>-0.79980607920792224</v>
      </c>
      <c r="Y8" s="57">
        <v>-0.90759654455445116</v>
      </c>
    </row>
    <row r="9" spans="2:25" x14ac:dyDescent="0.35">
      <c r="B9" s="56" t="s">
        <v>32</v>
      </c>
      <c r="C9" s="57">
        <v>-1.9117232335035492</v>
      </c>
      <c r="D9" s="57">
        <v>-2.2256594653465349</v>
      </c>
      <c r="E9" s="57">
        <v>-1.7995836732673265</v>
      </c>
      <c r="F9" s="57">
        <v>-1.5428164455445559</v>
      </c>
      <c r="H9" s="56" t="s">
        <v>32</v>
      </c>
      <c r="I9" s="57">
        <v>-0.64578723601378307</v>
      </c>
      <c r="J9" s="57">
        <v>-0.90690102970297382</v>
      </c>
      <c r="K9" s="57">
        <v>-0.39662722772277093</v>
      </c>
      <c r="L9" s="57">
        <v>-0.14901979207920824</v>
      </c>
      <c r="M9" s="59">
        <v>-1.92759499048111</v>
      </c>
      <c r="O9" s="56" t="s">
        <v>32</v>
      </c>
      <c r="P9" s="57">
        <v>-0.98281293921103696</v>
      </c>
      <c r="Q9" s="57">
        <v>-0.96674379207920325</v>
      </c>
      <c r="R9" s="57">
        <v>-1.05692075247525</v>
      </c>
      <c r="S9" s="57">
        <v>-1.0411182178217828</v>
      </c>
      <c r="U9" s="56" t="s">
        <v>32</v>
      </c>
      <c r="V9" s="57">
        <v>-0.28312305827872919</v>
      </c>
      <c r="W9" s="57">
        <v>-0.35201464356435785</v>
      </c>
      <c r="X9" s="57">
        <v>-0.34603569306930559</v>
      </c>
      <c r="Y9" s="57">
        <v>-0.35267843564356482</v>
      </c>
    </row>
    <row r="10" spans="2:25" x14ac:dyDescent="0.35">
      <c r="B10" s="56" t="s">
        <v>33</v>
      </c>
      <c r="C10" s="57">
        <v>-2.6938688225659568</v>
      </c>
      <c r="D10" s="57">
        <v>-2.4142150396039583</v>
      </c>
      <c r="E10" s="57">
        <v>-1.8290970198019854</v>
      </c>
      <c r="F10" s="57">
        <v>-2.2095246138613938</v>
      </c>
      <c r="H10" s="56" t="s">
        <v>33</v>
      </c>
      <c r="I10" s="57">
        <v>-1.1397998102861049</v>
      </c>
      <c r="J10" s="57">
        <v>-0.70008027722772193</v>
      </c>
      <c r="K10" s="57">
        <v>-0.1025105148514851</v>
      </c>
      <c r="L10" s="57">
        <v>-0.42437196039604075</v>
      </c>
      <c r="M10" s="59">
        <v>-1.9553634607463199</v>
      </c>
      <c r="O10" s="56" t="s">
        <v>33</v>
      </c>
      <c r="P10" s="57">
        <v>-1.0362020504219096</v>
      </c>
      <c r="Q10" s="57">
        <v>-1.180669732673266</v>
      </c>
      <c r="R10" s="57">
        <v>-1.2362701881188158</v>
      </c>
      <c r="S10" s="57">
        <v>-1.2273947524752558</v>
      </c>
      <c r="U10" s="56" t="s">
        <v>33</v>
      </c>
      <c r="V10" s="57">
        <v>-0.51784736111548568</v>
      </c>
      <c r="W10" s="57">
        <v>-0.53346502970297038</v>
      </c>
      <c r="X10" s="57">
        <v>-0.49031631683168442</v>
      </c>
      <c r="Y10" s="57">
        <v>-0.55775790099009726</v>
      </c>
    </row>
    <row r="11" spans="2:25" x14ac:dyDescent="0.35">
      <c r="B11" s="56" t="s">
        <v>34</v>
      </c>
      <c r="C11" s="57">
        <v>-1.5453440605062347</v>
      </c>
      <c r="D11" s="57">
        <v>-2.057940019801979</v>
      </c>
      <c r="E11" s="57">
        <v>-1.5615282376237651</v>
      </c>
      <c r="F11" s="57">
        <v>-2.3683461881188101</v>
      </c>
      <c r="H11" s="56" t="s">
        <v>34</v>
      </c>
      <c r="I11" s="57">
        <v>-0.70690262377376101</v>
      </c>
      <c r="J11" s="57">
        <v>-1.1579277722772261</v>
      </c>
      <c r="K11" s="57">
        <v>-0.56311762376237517</v>
      </c>
      <c r="L11" s="57">
        <v>-1.4135989702970271</v>
      </c>
      <c r="M11" s="59">
        <v>-3.8201613262301546</v>
      </c>
      <c r="O11" s="56" t="s">
        <v>34</v>
      </c>
      <c r="P11" s="57">
        <v>-0.64440157335975101</v>
      </c>
      <c r="Q11" s="57">
        <v>-0.64603565346534708</v>
      </c>
      <c r="R11" s="57">
        <v>-0.69118445544554774</v>
      </c>
      <c r="S11" s="57">
        <v>-0.6375982574257435</v>
      </c>
      <c r="U11" s="56" t="s">
        <v>34</v>
      </c>
      <c r="V11" s="57">
        <v>-0.19403986337272272</v>
      </c>
      <c r="W11" s="57">
        <v>-0.25397659405940587</v>
      </c>
      <c r="X11" s="57">
        <v>-0.30722615841584222</v>
      </c>
      <c r="Y11" s="57">
        <v>-0.31714896039603957</v>
      </c>
    </row>
    <row r="12" spans="2:25" x14ac:dyDescent="0.35">
      <c r="B12" s="56" t="s">
        <v>35</v>
      </c>
      <c r="C12" s="57">
        <v>-1.3198736872740595</v>
      </c>
      <c r="D12" s="57">
        <v>-2.7981663960396097</v>
      </c>
      <c r="E12" s="57">
        <v>-2.6465128316831636</v>
      </c>
      <c r="F12" s="57">
        <v>-1.750248554455454</v>
      </c>
      <c r="H12" s="56" t="s">
        <v>35</v>
      </c>
      <c r="I12" s="57">
        <v>-1.0051753970086246</v>
      </c>
      <c r="J12" s="57">
        <v>-2.4225633267326785</v>
      </c>
      <c r="K12" s="57">
        <v>-2.217265336633659</v>
      </c>
      <c r="L12" s="57">
        <v>-1.267630356435653</v>
      </c>
      <c r="M12" s="59">
        <v>-6.6881336632565578</v>
      </c>
      <c r="O12" s="56" t="s">
        <v>35</v>
      </c>
      <c r="P12" s="57">
        <v>-0.23956758579139681</v>
      </c>
      <c r="Q12" s="57">
        <v>-0.28498651485148585</v>
      </c>
      <c r="R12" s="57">
        <v>-0.31399003960395966</v>
      </c>
      <c r="S12" s="57">
        <v>-0.35495282178217735</v>
      </c>
      <c r="U12" s="56" t="s">
        <v>35</v>
      </c>
      <c r="V12" s="57">
        <v>-7.5130704474038135E-2</v>
      </c>
      <c r="W12" s="57">
        <v>-9.0616554455445253E-2</v>
      </c>
      <c r="X12" s="57">
        <v>-0.115257455445545</v>
      </c>
      <c r="Y12" s="57">
        <v>-0.12766537623762364</v>
      </c>
    </row>
    <row r="13" spans="2:25" x14ac:dyDescent="0.35">
      <c r="B13" s="56" t="s">
        <v>83</v>
      </c>
      <c r="C13" s="57">
        <v>-1.0948524605358958</v>
      </c>
      <c r="D13" s="57">
        <v>-0.58813603960396277</v>
      </c>
      <c r="E13" s="57">
        <v>-1.6099013168316891</v>
      </c>
      <c r="F13" s="57">
        <v>-0.87834075247524757</v>
      </c>
      <c r="H13" s="56" t="s">
        <v>83</v>
      </c>
      <c r="I13" s="57">
        <v>-0.83489565266789789</v>
      </c>
      <c r="J13" s="57">
        <v>-0.28938100000000144</v>
      </c>
      <c r="K13" s="57">
        <v>-1.313079940594065</v>
      </c>
      <c r="L13" s="57">
        <v>-0.58223425742574264</v>
      </c>
      <c r="M13" s="59">
        <v>-2.7549866880403799</v>
      </c>
      <c r="O13" s="56" t="s">
        <v>83</v>
      </c>
      <c r="P13" s="57">
        <v>-0.19934597584653169</v>
      </c>
      <c r="Q13" s="57">
        <v>-0.20899756435643635</v>
      </c>
      <c r="R13" s="57">
        <v>-0.2077600396039605</v>
      </c>
      <c r="S13" s="57">
        <v>-0.21097492079207925</v>
      </c>
      <c r="U13" s="56" t="s">
        <v>83</v>
      </c>
      <c r="V13" s="57">
        <v>-6.0610832021466221E-2</v>
      </c>
      <c r="W13" s="57">
        <v>-8.9757475247524976E-2</v>
      </c>
      <c r="X13" s="57">
        <v>-8.9061336633663668E-2</v>
      </c>
      <c r="Y13" s="57">
        <v>-8.513157425742568E-2</v>
      </c>
    </row>
    <row r="14" spans="2:25" x14ac:dyDescent="0.35">
      <c r="B14" s="56" t="s">
        <v>84</v>
      </c>
      <c r="C14" s="57">
        <v>-0.91859135527911984</v>
      </c>
      <c r="D14" s="57">
        <v>-1.4378665346534838</v>
      </c>
      <c r="E14" s="57">
        <v>-1.6313667128713032</v>
      </c>
      <c r="F14" s="57">
        <v>-1.3403735643564554</v>
      </c>
      <c r="H14" s="56" t="s">
        <v>84</v>
      </c>
      <c r="I14" s="57">
        <v>-0.32082292043678695</v>
      </c>
      <c r="J14" s="57">
        <v>-0.73179505940595035</v>
      </c>
      <c r="K14" s="57">
        <v>-0.83068726732674136</v>
      </c>
      <c r="L14" s="57">
        <v>-0.53672069306931647</v>
      </c>
      <c r="M14" s="59">
        <v>-2.2584172109202001</v>
      </c>
      <c r="O14" s="56" t="s">
        <v>84</v>
      </c>
      <c r="P14" s="57">
        <v>-0.36069838322092096</v>
      </c>
      <c r="Q14" s="57">
        <v>-0.39391520792079682</v>
      </c>
      <c r="R14" s="57">
        <v>-0.49983414851485541</v>
      </c>
      <c r="S14" s="57">
        <v>-0.54476468316832438</v>
      </c>
      <c r="U14" s="56" t="s">
        <v>84</v>
      </c>
      <c r="V14" s="57">
        <v>-0.2370582247088846</v>
      </c>
      <c r="W14" s="57">
        <v>-0.31215626732673663</v>
      </c>
      <c r="X14" s="57">
        <v>-0.30084529702970642</v>
      </c>
      <c r="Y14" s="57">
        <v>-0.25888818811881453</v>
      </c>
    </row>
    <row r="15" spans="2:25" x14ac:dyDescent="0.35">
      <c r="B15" s="56" t="s">
        <v>65</v>
      </c>
      <c r="C15" s="57">
        <v>-2.3222578505633651</v>
      </c>
      <c r="D15" s="57">
        <v>-1.0000072574257404</v>
      </c>
      <c r="E15" s="57">
        <v>-1.3366757326732674</v>
      </c>
      <c r="F15" s="57">
        <v>-1.2181930297029693</v>
      </c>
      <c r="H15" s="56" t="s">
        <v>65</v>
      </c>
      <c r="I15" s="57">
        <v>-1.529378541267846</v>
      </c>
      <c r="J15" s="57">
        <v>-0.21204986138613791</v>
      </c>
      <c r="K15" s="57">
        <v>-0.31008983168316639</v>
      </c>
      <c r="L15" s="57">
        <v>-0.18991819801980281</v>
      </c>
      <c r="M15" s="59">
        <v>-2.2240801161271011</v>
      </c>
      <c r="O15" s="56" t="s">
        <v>65</v>
      </c>
      <c r="P15" s="57">
        <v>-0.49999638178461758</v>
      </c>
      <c r="Q15" s="57">
        <v>-0.5534388811881179</v>
      </c>
      <c r="R15" s="57">
        <v>-0.59604344554455579</v>
      </c>
      <c r="S15" s="57">
        <v>-0.61652309900989977</v>
      </c>
      <c r="U15" s="56" t="s">
        <v>65</v>
      </c>
      <c r="V15" s="57">
        <v>-0.2928829275109015</v>
      </c>
      <c r="W15" s="57">
        <v>-0.23451851485148456</v>
      </c>
      <c r="X15" s="57">
        <v>-0.43054245544554526</v>
      </c>
      <c r="Y15" s="57">
        <v>-0.4117517326732667</v>
      </c>
    </row>
    <row r="16" spans="2:25" x14ac:dyDescent="0.35">
      <c r="B16" s="56" t="s">
        <v>85</v>
      </c>
      <c r="C16" s="57">
        <v>-0.47686804565506047</v>
      </c>
      <c r="D16" s="57">
        <v>-0.55084514851485222</v>
      </c>
      <c r="E16" s="57">
        <v>-0.50412178217821646</v>
      </c>
      <c r="F16" s="57">
        <v>-0.44115201980198027</v>
      </c>
      <c r="H16" s="56" t="s">
        <v>85</v>
      </c>
      <c r="I16" s="57">
        <v>0</v>
      </c>
      <c r="J16" s="57">
        <v>0</v>
      </c>
      <c r="K16" s="57">
        <v>0</v>
      </c>
      <c r="L16" s="57">
        <v>0</v>
      </c>
      <c r="M16" s="59">
        <v>0</v>
      </c>
      <c r="O16" s="56" t="s">
        <v>85</v>
      </c>
      <c r="P16" s="57">
        <v>-0.37291188468822511</v>
      </c>
      <c r="Q16" s="57">
        <v>-0.39303590099009966</v>
      </c>
      <c r="R16" s="57">
        <v>-0.29704515841584112</v>
      </c>
      <c r="S16" s="57">
        <v>-0.1991907524752472</v>
      </c>
      <c r="U16" s="56" t="s">
        <v>85</v>
      </c>
      <c r="V16" s="57">
        <v>-0.10395616096683535</v>
      </c>
      <c r="W16" s="57">
        <v>-0.15780924752475256</v>
      </c>
      <c r="X16" s="57">
        <v>-0.20707662376237534</v>
      </c>
      <c r="Y16" s="57">
        <v>-0.24196126732673306</v>
      </c>
    </row>
    <row r="17" spans="2:25" x14ac:dyDescent="0.35">
      <c r="B17" s="56" t="s">
        <v>86</v>
      </c>
      <c r="C17" s="57">
        <v>0</v>
      </c>
      <c r="D17" s="57">
        <v>0</v>
      </c>
      <c r="E17" s="57">
        <v>0</v>
      </c>
      <c r="F17" s="57">
        <v>0</v>
      </c>
      <c r="H17" s="56" t="s">
        <v>86</v>
      </c>
      <c r="I17" s="57">
        <v>0</v>
      </c>
      <c r="J17" s="57">
        <v>0</v>
      </c>
      <c r="K17" s="57">
        <v>0</v>
      </c>
      <c r="L17" s="57">
        <v>0</v>
      </c>
      <c r="M17" s="59">
        <v>0</v>
      </c>
      <c r="O17" s="56" t="s">
        <v>86</v>
      </c>
      <c r="P17" s="57">
        <v>0</v>
      </c>
      <c r="Q17" s="57">
        <v>0</v>
      </c>
      <c r="R17" s="57">
        <v>0</v>
      </c>
      <c r="S17" s="57">
        <v>0</v>
      </c>
      <c r="U17" s="56" t="s">
        <v>86</v>
      </c>
      <c r="V17" s="57">
        <v>0</v>
      </c>
      <c r="W17" s="57">
        <v>0</v>
      </c>
      <c r="X17" s="57">
        <v>0</v>
      </c>
      <c r="Y17" s="57">
        <v>0</v>
      </c>
    </row>
    <row r="18" spans="2:25" x14ac:dyDescent="0.35">
      <c r="B18" s="56" t="s">
        <v>87</v>
      </c>
      <c r="C18" s="57">
        <v>-9.9328045500559181E-2</v>
      </c>
      <c r="D18" s="57">
        <v>-0.10599281188118814</v>
      </c>
      <c r="E18" s="57">
        <v>-7.4814564356435742E-2</v>
      </c>
      <c r="F18" s="57">
        <v>-0.14482447524752562</v>
      </c>
      <c r="H18" s="56" t="s">
        <v>87</v>
      </c>
      <c r="I18" s="57">
        <v>-9.9328045500559181E-2</v>
      </c>
      <c r="J18" s="57">
        <v>-0.10599281188118814</v>
      </c>
      <c r="K18" s="57">
        <v>-7.4814564356435742E-2</v>
      </c>
      <c r="L18" s="57">
        <v>-0.14482447524752562</v>
      </c>
      <c r="M18" s="59">
        <v>-0.32738702949187459</v>
      </c>
      <c r="O18" s="56" t="s">
        <v>87</v>
      </c>
      <c r="P18" s="57">
        <v>0</v>
      </c>
      <c r="Q18" s="57">
        <v>0</v>
      </c>
      <c r="R18" s="57">
        <v>0</v>
      </c>
      <c r="S18" s="57">
        <v>0</v>
      </c>
      <c r="U18" s="56" t="s">
        <v>87</v>
      </c>
      <c r="V18" s="57">
        <v>0</v>
      </c>
      <c r="W18" s="57">
        <v>0</v>
      </c>
      <c r="X18" s="57">
        <v>0</v>
      </c>
      <c r="Y18" s="57">
        <v>0</v>
      </c>
    </row>
    <row r="19" spans="2:25" x14ac:dyDescent="0.35">
      <c r="B19" s="56" t="s">
        <v>88</v>
      </c>
      <c r="C19" s="57">
        <v>-0.33216740173205084</v>
      </c>
      <c r="D19" s="57">
        <v>-0.21140154455445581</v>
      </c>
      <c r="E19" s="57">
        <v>-0.13543971287128709</v>
      </c>
      <c r="F19" s="57">
        <v>-0.13569055445544589</v>
      </c>
      <c r="H19" s="56" t="s">
        <v>88</v>
      </c>
      <c r="I19" s="57">
        <v>-0.1978641333163651</v>
      </c>
      <c r="J19" s="57">
        <v>-7.9405049504950753E-2</v>
      </c>
      <c r="K19" s="57">
        <v>-1.6857930693069401E-2</v>
      </c>
      <c r="L19" s="57">
        <v>-7.9265346534653988E-3</v>
      </c>
      <c r="M19" s="59">
        <v>-0.30717811127581895</v>
      </c>
      <c r="O19" s="56" t="s">
        <v>88</v>
      </c>
      <c r="P19" s="57">
        <v>-0.10254860887777228</v>
      </c>
      <c r="Q19" s="57">
        <v>-0.10194179207920806</v>
      </c>
      <c r="R19" s="57">
        <v>-9.1589168316831504E-2</v>
      </c>
      <c r="S19" s="57">
        <v>-9.2089148514851615E-2</v>
      </c>
      <c r="U19" s="56" t="s">
        <v>88</v>
      </c>
      <c r="V19" s="57">
        <v>-3.1754659537913454E-2</v>
      </c>
      <c r="W19" s="57">
        <v>-3.0054702970296998E-2</v>
      </c>
      <c r="X19" s="57">
        <v>-2.6992613861386183E-2</v>
      </c>
      <c r="Y19" s="57">
        <v>-3.5674871287128873E-2</v>
      </c>
    </row>
    <row r="20" spans="2:25" x14ac:dyDescent="0.35">
      <c r="B20" s="56" t="s">
        <v>89</v>
      </c>
      <c r="C20" s="57">
        <v>0</v>
      </c>
      <c r="D20" s="57">
        <v>0</v>
      </c>
      <c r="E20" s="57">
        <v>0</v>
      </c>
      <c r="F20" s="57">
        <v>0</v>
      </c>
      <c r="H20" s="56" t="s">
        <v>89</v>
      </c>
      <c r="I20" s="57">
        <v>0</v>
      </c>
      <c r="J20" s="57">
        <v>0</v>
      </c>
      <c r="K20" s="57">
        <v>0</v>
      </c>
      <c r="L20" s="57">
        <v>0</v>
      </c>
      <c r="M20" s="59">
        <v>0</v>
      </c>
      <c r="O20" s="56" t="s">
        <v>89</v>
      </c>
      <c r="P20" s="57">
        <v>0</v>
      </c>
      <c r="Q20" s="57">
        <v>0</v>
      </c>
      <c r="R20" s="57">
        <v>0</v>
      </c>
      <c r="S20" s="57">
        <v>0</v>
      </c>
      <c r="U20" s="56" t="s">
        <v>89</v>
      </c>
      <c r="V20" s="57">
        <v>0</v>
      </c>
      <c r="W20" s="57">
        <v>0</v>
      </c>
      <c r="X20" s="57">
        <v>0</v>
      </c>
      <c r="Y20" s="57">
        <v>0</v>
      </c>
    </row>
    <row r="21" spans="2:25" x14ac:dyDescent="0.35">
      <c r="B21" s="56" t="s">
        <v>90</v>
      </c>
      <c r="C21" s="57">
        <v>0</v>
      </c>
      <c r="D21" s="57">
        <v>0</v>
      </c>
      <c r="E21" s="57">
        <v>0</v>
      </c>
      <c r="F21" s="57">
        <v>0</v>
      </c>
      <c r="H21" s="56" t="s">
        <v>90</v>
      </c>
      <c r="I21" s="57">
        <v>0</v>
      </c>
      <c r="J21" s="57">
        <v>0</v>
      </c>
      <c r="K21" s="57">
        <v>0</v>
      </c>
      <c r="L21" s="57">
        <v>0</v>
      </c>
      <c r="M21" s="59">
        <v>0</v>
      </c>
      <c r="O21" s="56" t="s">
        <v>90</v>
      </c>
      <c r="P21" s="57">
        <v>0</v>
      </c>
      <c r="Q21" s="57">
        <v>0</v>
      </c>
      <c r="R21" s="57">
        <v>0</v>
      </c>
      <c r="S21" s="57">
        <v>0</v>
      </c>
      <c r="U21" s="56" t="s">
        <v>90</v>
      </c>
      <c r="V21" s="57">
        <v>0</v>
      </c>
      <c r="W21" s="57">
        <v>0</v>
      </c>
      <c r="X21" s="57">
        <v>0</v>
      </c>
      <c r="Y21" s="57">
        <v>0</v>
      </c>
    </row>
    <row r="22" spans="2:25" x14ac:dyDescent="0.35">
      <c r="B22" s="56" t="s">
        <v>91</v>
      </c>
      <c r="C22" s="57">
        <v>-6.1367642223356472E-2</v>
      </c>
      <c r="D22" s="57">
        <v>-5.9177069306930841E-2</v>
      </c>
      <c r="E22" s="57">
        <v>-6.5318762376237738E-2</v>
      </c>
      <c r="F22" s="57">
        <v>-0.14134639603960455</v>
      </c>
      <c r="H22" s="56" t="s">
        <v>91</v>
      </c>
      <c r="I22" s="57">
        <v>-4.4691037984933013E-2</v>
      </c>
      <c r="J22" s="57">
        <v>-3.3703831683168373E-2</v>
      </c>
      <c r="K22" s="57">
        <v>-4.1336732673267429E-2</v>
      </c>
      <c r="L22" s="57">
        <v>-0.1227095346534659</v>
      </c>
      <c r="M22" s="59">
        <v>-0.22892715372351383</v>
      </c>
      <c r="O22" s="56" t="s">
        <v>91</v>
      </c>
      <c r="P22" s="57">
        <v>-6.298835428026589E-3</v>
      </c>
      <c r="Q22" s="57">
        <v>-1.4145504950495102E-2</v>
      </c>
      <c r="R22" s="57">
        <v>-1.3164405940594037E-2</v>
      </c>
      <c r="S22" s="57">
        <v>-9.4628514851485268E-3</v>
      </c>
      <c r="U22" s="56" t="s">
        <v>91</v>
      </c>
      <c r="V22" s="57">
        <v>-1.037776881039687E-2</v>
      </c>
      <c r="W22" s="57">
        <v>-1.1327732673267366E-2</v>
      </c>
      <c r="X22" s="57">
        <v>-1.0817623762376272E-2</v>
      </c>
      <c r="Y22" s="57">
        <v>-9.1740099009901266E-3</v>
      </c>
    </row>
    <row r="23" spans="2:25" x14ac:dyDescent="0.35">
      <c r="B23" s="56" t="s">
        <v>92</v>
      </c>
      <c r="C23" s="57">
        <v>0</v>
      </c>
      <c r="D23" s="57">
        <v>0</v>
      </c>
      <c r="E23" s="57">
        <v>0</v>
      </c>
      <c r="F23" s="57">
        <v>0</v>
      </c>
      <c r="H23" s="56" t="s">
        <v>92</v>
      </c>
      <c r="I23" s="57">
        <v>0</v>
      </c>
      <c r="J23" s="57">
        <v>0</v>
      </c>
      <c r="K23" s="57">
        <v>0</v>
      </c>
      <c r="L23" s="57">
        <v>0</v>
      </c>
      <c r="M23" s="59">
        <v>0</v>
      </c>
      <c r="O23" s="56" t="s">
        <v>92</v>
      </c>
      <c r="P23" s="57">
        <v>0</v>
      </c>
      <c r="Q23" s="57">
        <v>0</v>
      </c>
      <c r="R23" s="57">
        <v>0</v>
      </c>
      <c r="S23" s="57">
        <v>0</v>
      </c>
      <c r="U23" s="56" t="s">
        <v>92</v>
      </c>
      <c r="V23" s="57">
        <v>0</v>
      </c>
      <c r="W23" s="57">
        <v>0</v>
      </c>
      <c r="X23" s="57">
        <v>0</v>
      </c>
      <c r="Y23" s="57">
        <v>0</v>
      </c>
    </row>
    <row r="24" spans="2:25" x14ac:dyDescent="0.35">
      <c r="B24" s="56" t="s">
        <v>93</v>
      </c>
      <c r="C24" s="57">
        <v>-1.0548805939953225</v>
      </c>
      <c r="D24" s="57">
        <v>-0.87179943564356566</v>
      </c>
      <c r="E24" s="57">
        <v>-0.8515300891089097</v>
      </c>
      <c r="F24" s="57">
        <v>-0.85042659405940824</v>
      </c>
      <c r="H24" s="56" t="s">
        <v>93</v>
      </c>
      <c r="I24" s="57">
        <v>-0.126834047051124</v>
      </c>
      <c r="J24" s="57">
        <v>-2.3341574257425668E-2</v>
      </c>
      <c r="K24" s="57">
        <v>-1.2766534653465389E-2</v>
      </c>
      <c r="L24" s="57">
        <v>-8.8851683168316709E-3</v>
      </c>
      <c r="M24" s="59">
        <v>-0.17928930147864613</v>
      </c>
      <c r="O24" s="56" t="s">
        <v>93</v>
      </c>
      <c r="P24" s="57">
        <v>-0.70965020995023664</v>
      </c>
      <c r="Q24" s="57">
        <v>-0.69575893069307071</v>
      </c>
      <c r="R24" s="57">
        <v>-0.64862239603960248</v>
      </c>
      <c r="S24" s="57">
        <v>-0.63906734653465591</v>
      </c>
      <c r="U24" s="56" t="s">
        <v>93</v>
      </c>
      <c r="V24" s="57">
        <v>-0.21839633699396188</v>
      </c>
      <c r="W24" s="57">
        <v>-0.15269893069306928</v>
      </c>
      <c r="X24" s="57">
        <v>-0.19014115841584189</v>
      </c>
      <c r="Y24" s="57">
        <v>-0.20247407920792071</v>
      </c>
    </row>
    <row r="25" spans="2:25" x14ac:dyDescent="0.35">
      <c r="B25" s="56" t="s">
        <v>94</v>
      </c>
      <c r="C25" s="57">
        <v>-0.18368471541173603</v>
      </c>
      <c r="D25" s="57">
        <v>-0.29162891089109033</v>
      </c>
      <c r="E25" s="57">
        <v>-0.41110300000000111</v>
      </c>
      <c r="F25" s="57">
        <v>-0.4241864158415849</v>
      </c>
      <c r="H25" s="56" t="s">
        <v>94</v>
      </c>
      <c r="I25" s="57">
        <v>-9.6373661186164306E-2</v>
      </c>
      <c r="J25" s="57">
        <v>-0.18534510891089173</v>
      </c>
      <c r="K25" s="57">
        <v>-0.29448359405940661</v>
      </c>
      <c r="L25" s="57">
        <v>-0.29993038613861422</v>
      </c>
      <c r="M25" s="59">
        <v>-0.88179625715467846</v>
      </c>
      <c r="O25" s="56" t="s">
        <v>94</v>
      </c>
      <c r="P25" s="57">
        <v>-5.7491745785469561E-2</v>
      </c>
      <c r="Q25" s="57">
        <v>-6.9931178217822243E-2</v>
      </c>
      <c r="R25" s="57">
        <v>-7.8397118811881494E-2</v>
      </c>
      <c r="S25" s="57">
        <v>-8.6838267326732943E-2</v>
      </c>
      <c r="U25" s="56" t="s">
        <v>94</v>
      </c>
      <c r="V25" s="57">
        <v>-2.9819308440102166E-2</v>
      </c>
      <c r="W25" s="57">
        <v>-3.6352623762376357E-2</v>
      </c>
      <c r="X25" s="57">
        <v>-3.8222287128713006E-2</v>
      </c>
      <c r="Y25" s="57">
        <v>-3.7417762376237729E-2</v>
      </c>
    </row>
    <row r="26" spans="2:25" x14ac:dyDescent="0.35">
      <c r="B26" s="56" t="s">
        <v>95</v>
      </c>
      <c r="C26" s="57">
        <v>-0.55614955328049276</v>
      </c>
      <c r="D26" s="57">
        <v>-0.72029322772276405</v>
      </c>
      <c r="E26" s="57">
        <v>-0.63361322772276729</v>
      </c>
      <c r="F26" s="57">
        <v>-0.64417532673266642</v>
      </c>
      <c r="H26" s="56" t="s">
        <v>95</v>
      </c>
      <c r="I26" s="57">
        <v>-0.20664251688981405</v>
      </c>
      <c r="J26" s="57">
        <v>-0.27487041584158067</v>
      </c>
      <c r="K26" s="57">
        <v>-0.17109539603960311</v>
      </c>
      <c r="L26" s="57">
        <v>-0.16657653465346378</v>
      </c>
      <c r="M26" s="59">
        <v>-0.76469653008040384</v>
      </c>
      <c r="O26" s="56" t="s">
        <v>95</v>
      </c>
      <c r="P26" s="57">
        <v>-0.25547722053102184</v>
      </c>
      <c r="Q26" s="57">
        <v>-0.27006031683167997</v>
      </c>
      <c r="R26" s="57">
        <v>-0.28560571287128411</v>
      </c>
      <c r="S26" s="57">
        <v>-0.28290224752474913</v>
      </c>
      <c r="U26" s="56" t="s">
        <v>95</v>
      </c>
      <c r="V26" s="57">
        <v>-9.4029815859656862E-2</v>
      </c>
      <c r="W26" s="57">
        <v>-0.17536249504950341</v>
      </c>
      <c r="X26" s="57">
        <v>-0.17691211881188007</v>
      </c>
      <c r="Y26" s="57">
        <v>-0.19469654455445351</v>
      </c>
    </row>
    <row r="27" spans="2:25" x14ac:dyDescent="0.35">
      <c r="B27" s="56" t="s">
        <v>96</v>
      </c>
      <c r="C27" s="57">
        <v>-0.14149753630001707</v>
      </c>
      <c r="D27" s="57">
        <v>-8.1151504950495057E-2</v>
      </c>
      <c r="E27" s="57">
        <v>-0.10334868316831677</v>
      </c>
      <c r="F27" s="57">
        <v>-0.11166261386138598</v>
      </c>
      <c r="H27" s="56" t="s">
        <v>96</v>
      </c>
      <c r="I27" s="57">
        <v>-7.8325262369728366E-3</v>
      </c>
      <c r="J27" s="57">
        <v>0</v>
      </c>
      <c r="K27" s="57">
        <v>0</v>
      </c>
      <c r="L27" s="57">
        <v>0</v>
      </c>
      <c r="M27" s="59">
        <v>0</v>
      </c>
      <c r="O27" s="56" t="s">
        <v>96</v>
      </c>
      <c r="P27" s="57">
        <v>-5.6623069129032144E-2</v>
      </c>
      <c r="Q27" s="57">
        <v>-2.3207445544554423E-2</v>
      </c>
      <c r="R27" s="57">
        <v>-1.9654940594059339E-2</v>
      </c>
      <c r="S27" s="57">
        <v>-2.8551712871286994E-2</v>
      </c>
      <c r="U27" s="56" t="s">
        <v>96</v>
      </c>
      <c r="V27" s="57">
        <v>-7.7041940934012093E-2</v>
      </c>
      <c r="W27" s="57">
        <v>-5.7944059405940641E-2</v>
      </c>
      <c r="X27" s="57">
        <v>-8.3693742574257435E-2</v>
      </c>
      <c r="Y27" s="57">
        <v>-8.311090099009899E-2</v>
      </c>
    </row>
    <row r="28" spans="2:25" x14ac:dyDescent="0.35">
      <c r="B28" s="56" t="s">
        <v>97</v>
      </c>
      <c r="C28" s="57">
        <v>0</v>
      </c>
      <c r="D28" s="57">
        <v>0</v>
      </c>
      <c r="E28" s="57">
        <v>0</v>
      </c>
      <c r="F28" s="57">
        <v>0</v>
      </c>
      <c r="H28" s="56" t="s">
        <v>97</v>
      </c>
      <c r="I28" s="57">
        <v>0</v>
      </c>
      <c r="J28" s="57">
        <v>0</v>
      </c>
      <c r="K28" s="57">
        <v>0</v>
      </c>
      <c r="L28" s="57">
        <v>0</v>
      </c>
      <c r="M28" s="59">
        <v>0</v>
      </c>
      <c r="O28" s="56" t="s">
        <v>97</v>
      </c>
      <c r="P28" s="57">
        <v>0</v>
      </c>
      <c r="Q28" s="57">
        <v>0</v>
      </c>
      <c r="R28" s="57">
        <v>0</v>
      </c>
      <c r="S28" s="57">
        <v>0</v>
      </c>
      <c r="U28" s="56" t="s">
        <v>97</v>
      </c>
      <c r="V28" s="57">
        <v>0</v>
      </c>
      <c r="W28" s="57">
        <v>0</v>
      </c>
      <c r="X28" s="57">
        <v>0</v>
      </c>
      <c r="Y28" s="57">
        <v>0</v>
      </c>
    </row>
    <row r="29" spans="2:25" x14ac:dyDescent="0.35">
      <c r="B29" s="56" t="s">
        <v>98</v>
      </c>
      <c r="C29" s="57">
        <v>-0.45450796614704536</v>
      </c>
      <c r="D29" s="57">
        <v>-0.39628749504950433</v>
      </c>
      <c r="E29" s="57">
        <v>-0.25208351485148528</v>
      </c>
      <c r="F29" s="57">
        <v>-0.18548254455445518</v>
      </c>
      <c r="H29" s="56" t="s">
        <v>98</v>
      </c>
      <c r="I29" s="57">
        <v>-0.23648872018100522</v>
      </c>
      <c r="J29" s="57">
        <v>-0.2001052376237622</v>
      </c>
      <c r="K29" s="57">
        <v>-7.371574257425717E-2</v>
      </c>
      <c r="L29" s="57">
        <v>-9.2249999999999832E-3</v>
      </c>
      <c r="M29" s="59">
        <v>-0.51362839192347676</v>
      </c>
      <c r="O29" s="56" t="s">
        <v>98</v>
      </c>
      <c r="P29" s="57">
        <v>-0.17391591749046231</v>
      </c>
      <c r="Q29" s="57">
        <v>-0.15207799999999949</v>
      </c>
      <c r="R29" s="57">
        <v>-0.13563066336633689</v>
      </c>
      <c r="S29" s="57">
        <v>-0.13048624752475213</v>
      </c>
      <c r="U29" s="56" t="s">
        <v>98</v>
      </c>
      <c r="V29" s="57">
        <v>-4.4103328475577852E-2</v>
      </c>
      <c r="W29" s="57">
        <v>-4.4104257425742643E-2</v>
      </c>
      <c r="X29" s="57">
        <v>-4.2737108910891219E-2</v>
      </c>
      <c r="Y29" s="57">
        <v>-4.5771297029703062E-2</v>
      </c>
    </row>
    <row r="30" spans="2:25" x14ac:dyDescent="0.35">
      <c r="B30" s="56" t="s">
        <v>99</v>
      </c>
      <c r="C30" s="57">
        <v>-0.57620769976014219</v>
      </c>
      <c r="D30" s="57">
        <v>-0.40270871287128779</v>
      </c>
      <c r="E30" s="57">
        <v>-0.27564691089108861</v>
      </c>
      <c r="F30" s="57">
        <v>-0.1710524653465347</v>
      </c>
      <c r="H30" s="56" t="s">
        <v>99</v>
      </c>
      <c r="I30" s="57">
        <v>-0.47456859263691165</v>
      </c>
      <c r="J30" s="57">
        <v>-0.27479721782178235</v>
      </c>
      <c r="K30" s="57">
        <v>-0.14932799999999924</v>
      </c>
      <c r="L30" s="57">
        <v>-2.0595643564356531E-2</v>
      </c>
      <c r="M30" s="59">
        <v>-0.91115005676245342</v>
      </c>
      <c r="O30" s="56" t="s">
        <v>99</v>
      </c>
      <c r="P30" s="57">
        <v>-9.4273266196831962E-2</v>
      </c>
      <c r="Q30" s="57">
        <v>-0.12069502970297075</v>
      </c>
      <c r="R30" s="57">
        <v>-0.11911333663366364</v>
      </c>
      <c r="S30" s="57">
        <v>-0.14343154455445539</v>
      </c>
      <c r="U30" s="56" t="s">
        <v>99</v>
      </c>
      <c r="V30" s="57">
        <v>-7.3658409263986369E-3</v>
      </c>
      <c r="W30" s="57">
        <v>-7.2164653465346951E-3</v>
      </c>
      <c r="X30" s="57">
        <v>-7.2055742574257675E-3</v>
      </c>
      <c r="Y30" s="57">
        <v>-7.0252772277227815E-3</v>
      </c>
    </row>
    <row r="31" spans="2:25" x14ac:dyDescent="0.35">
      <c r="B31" s="56" t="s">
        <v>100</v>
      </c>
      <c r="C31" s="57">
        <v>0</v>
      </c>
      <c r="D31" s="57">
        <v>0</v>
      </c>
      <c r="E31" s="57">
        <v>0</v>
      </c>
      <c r="F31" s="57">
        <v>0</v>
      </c>
      <c r="H31" s="56" t="s">
        <v>100</v>
      </c>
      <c r="I31" s="57">
        <v>0</v>
      </c>
      <c r="J31" s="57">
        <v>0</v>
      </c>
      <c r="K31" s="57">
        <v>0</v>
      </c>
      <c r="L31" s="57">
        <v>0</v>
      </c>
      <c r="M31" s="59">
        <v>0</v>
      </c>
      <c r="O31" s="56" t="s">
        <v>100</v>
      </c>
      <c r="P31" s="57">
        <v>0</v>
      </c>
      <c r="Q31" s="57">
        <v>0</v>
      </c>
      <c r="R31" s="57">
        <v>0</v>
      </c>
      <c r="S31" s="57">
        <v>0</v>
      </c>
      <c r="U31" s="56" t="s">
        <v>100</v>
      </c>
      <c r="V31" s="57">
        <v>0</v>
      </c>
      <c r="W31" s="57">
        <v>0</v>
      </c>
      <c r="X31" s="57">
        <v>0</v>
      </c>
      <c r="Y31" s="57">
        <v>0</v>
      </c>
    </row>
    <row r="32" spans="2:25" x14ac:dyDescent="0.35">
      <c r="B32" s="56" t="s">
        <v>101</v>
      </c>
      <c r="C32" s="57">
        <v>-5.6251411906789329E-3</v>
      </c>
      <c r="D32" s="57">
        <v>-1.8408693069306814E-2</v>
      </c>
      <c r="E32" s="57">
        <v>-2.1632752475247319E-2</v>
      </c>
      <c r="F32" s="57">
        <v>-1.7743188118811704E-2</v>
      </c>
      <c r="H32" s="56" t="s">
        <v>101</v>
      </c>
      <c r="I32" s="57">
        <v>0</v>
      </c>
      <c r="J32" s="57">
        <v>0</v>
      </c>
      <c r="K32" s="57">
        <v>0</v>
      </c>
      <c r="L32" s="57">
        <v>0</v>
      </c>
      <c r="M32" s="59">
        <v>0</v>
      </c>
      <c r="O32" s="56" t="s">
        <v>101</v>
      </c>
      <c r="P32" s="57">
        <v>0</v>
      </c>
      <c r="Q32" s="57">
        <v>0</v>
      </c>
      <c r="R32" s="57">
        <v>0</v>
      </c>
      <c r="S32" s="57">
        <v>0</v>
      </c>
      <c r="U32" s="56" t="s">
        <v>101</v>
      </c>
      <c r="V32" s="57">
        <v>-5.6251411906789329E-3</v>
      </c>
      <c r="W32" s="57">
        <v>-1.8408693069306814E-2</v>
      </c>
      <c r="X32" s="57">
        <v>-2.1632752475247319E-2</v>
      </c>
      <c r="Y32" s="57">
        <v>-1.7743188118811704E-2</v>
      </c>
    </row>
    <row r="33" spans="2:25" x14ac:dyDescent="0.35">
      <c r="B33" s="56" t="s">
        <v>102</v>
      </c>
      <c r="C33" s="57">
        <v>-3.3057595769194724E-2</v>
      </c>
      <c r="D33" s="57">
        <v>-1.8723247524752601E-2</v>
      </c>
      <c r="E33" s="57">
        <v>-2.3578415841584127E-2</v>
      </c>
      <c r="F33" s="57">
        <v>-3.544525742574256E-2</v>
      </c>
      <c r="H33" s="56" t="s">
        <v>102</v>
      </c>
      <c r="I33" s="57">
        <v>0</v>
      </c>
      <c r="J33" s="57">
        <v>0</v>
      </c>
      <c r="K33" s="57">
        <v>0</v>
      </c>
      <c r="L33" s="57">
        <v>0</v>
      </c>
      <c r="M33" s="59">
        <v>0</v>
      </c>
      <c r="O33" s="56" t="s">
        <v>102</v>
      </c>
      <c r="P33" s="57">
        <v>0</v>
      </c>
      <c r="Q33" s="57">
        <v>0</v>
      </c>
      <c r="R33" s="57">
        <v>0</v>
      </c>
      <c r="S33" s="57">
        <v>0</v>
      </c>
      <c r="U33" s="56" t="s">
        <v>102</v>
      </c>
      <c r="V33" s="57">
        <v>-3.3057595769194724E-2</v>
      </c>
      <c r="W33" s="57">
        <v>-1.8723247524752601E-2</v>
      </c>
      <c r="X33" s="57">
        <v>-2.3578415841584127E-2</v>
      </c>
      <c r="Y33" s="57">
        <v>-3.544525742574256E-2</v>
      </c>
    </row>
    <row r="34" spans="2:25" x14ac:dyDescent="0.35">
      <c r="B34" s="56" t="s">
        <v>103</v>
      </c>
      <c r="C34" s="57">
        <v>0</v>
      </c>
      <c r="D34" s="57">
        <v>0</v>
      </c>
      <c r="E34" s="57">
        <v>0</v>
      </c>
      <c r="F34" s="57">
        <v>0</v>
      </c>
      <c r="H34" s="56" t="s">
        <v>103</v>
      </c>
      <c r="I34" s="57">
        <v>0</v>
      </c>
      <c r="J34" s="57">
        <v>0</v>
      </c>
      <c r="K34" s="57">
        <v>0</v>
      </c>
      <c r="L34" s="57">
        <v>0</v>
      </c>
      <c r="M34" s="59">
        <v>0</v>
      </c>
      <c r="O34" s="56" t="s">
        <v>103</v>
      </c>
      <c r="P34" s="57">
        <v>0</v>
      </c>
      <c r="Q34" s="57">
        <v>0</v>
      </c>
      <c r="R34" s="57">
        <v>0</v>
      </c>
      <c r="S34" s="57">
        <v>0</v>
      </c>
      <c r="U34" s="56" t="s">
        <v>103</v>
      </c>
      <c r="V34" s="57">
        <v>0</v>
      </c>
      <c r="W34" s="57">
        <v>0</v>
      </c>
      <c r="X34" s="57">
        <v>0</v>
      </c>
      <c r="Y34" s="57">
        <v>0</v>
      </c>
    </row>
    <row r="35" spans="2:25" x14ac:dyDescent="0.35">
      <c r="B35" s="56" t="s">
        <v>104</v>
      </c>
      <c r="C35" s="57">
        <v>0</v>
      </c>
      <c r="D35" s="57">
        <v>0</v>
      </c>
      <c r="E35" s="57">
        <v>0</v>
      </c>
      <c r="F35" s="57">
        <v>0</v>
      </c>
      <c r="H35" s="56" t="s">
        <v>104</v>
      </c>
      <c r="I35" s="57">
        <v>0</v>
      </c>
      <c r="J35" s="57">
        <v>0</v>
      </c>
      <c r="K35" s="57">
        <v>0</v>
      </c>
      <c r="L35" s="57">
        <v>0</v>
      </c>
      <c r="M35" s="59">
        <v>0</v>
      </c>
      <c r="O35" s="56" t="s">
        <v>104</v>
      </c>
      <c r="P35" s="57">
        <v>0</v>
      </c>
      <c r="Q35" s="57">
        <v>0</v>
      </c>
      <c r="R35" s="57">
        <v>0</v>
      </c>
      <c r="S35" s="57">
        <v>0</v>
      </c>
      <c r="U35" s="56" t="s">
        <v>104</v>
      </c>
      <c r="V35" s="57">
        <v>0</v>
      </c>
      <c r="W35" s="57">
        <v>0</v>
      </c>
      <c r="X35" s="57">
        <v>0</v>
      </c>
      <c r="Y35" s="57">
        <v>0</v>
      </c>
    </row>
    <row r="36" spans="2:25" x14ac:dyDescent="0.35">
      <c r="B36" s="56" t="s">
        <v>105</v>
      </c>
      <c r="C36" s="57">
        <v>-0.16911568901083407</v>
      </c>
      <c r="D36" s="57">
        <v>-0.12593605940594066</v>
      </c>
      <c r="E36" s="57">
        <v>-0.12611158415841617</v>
      </c>
      <c r="F36" s="57">
        <v>-0.13253861386138577</v>
      </c>
      <c r="H36" s="56" t="s">
        <v>105</v>
      </c>
      <c r="I36" s="57">
        <v>-4.3695098831340706E-2</v>
      </c>
      <c r="J36" s="57">
        <v>0</v>
      </c>
      <c r="K36" s="57">
        <v>0</v>
      </c>
      <c r="L36" s="57">
        <v>0</v>
      </c>
      <c r="M36" s="59">
        <v>0</v>
      </c>
      <c r="O36" s="56" t="s">
        <v>105</v>
      </c>
      <c r="P36" s="57">
        <v>-4.0382435347871226E-2</v>
      </c>
      <c r="Q36" s="57">
        <v>-2.1028930693069325E-2</v>
      </c>
      <c r="R36" s="57">
        <v>-2.1446752475247521E-2</v>
      </c>
      <c r="S36" s="57">
        <v>-2.7036633663366283E-2</v>
      </c>
      <c r="U36" s="56" t="s">
        <v>105</v>
      </c>
      <c r="V36" s="57">
        <v>-8.5038154831622137E-2</v>
      </c>
      <c r="W36" s="57">
        <v>-0.10490712871287133</v>
      </c>
      <c r="X36" s="57">
        <v>-0.10466483168316865</v>
      </c>
      <c r="Y36" s="57">
        <v>-0.10550198019801948</v>
      </c>
    </row>
    <row r="37" spans="2:25" x14ac:dyDescent="0.35">
      <c r="B37" s="56" t="s">
        <v>106</v>
      </c>
      <c r="C37" s="57">
        <v>-0.3771360613443564</v>
      </c>
      <c r="D37" s="57">
        <v>-0.34228396039603926</v>
      </c>
      <c r="E37" s="57">
        <v>-0.4278334059405946</v>
      </c>
      <c r="F37" s="57">
        <v>-0.40090260396039579</v>
      </c>
      <c r="H37" s="56" t="s">
        <v>106</v>
      </c>
      <c r="I37" s="57">
        <v>0</v>
      </c>
      <c r="J37" s="57">
        <v>0</v>
      </c>
      <c r="K37" s="57">
        <v>0</v>
      </c>
      <c r="L37" s="57">
        <v>0</v>
      </c>
      <c r="M37" s="59">
        <v>0</v>
      </c>
      <c r="O37" s="56" t="s">
        <v>106</v>
      </c>
      <c r="P37" s="57">
        <v>-0.12895160914829873</v>
      </c>
      <c r="Q37" s="57">
        <v>-0.141901376237624</v>
      </c>
      <c r="R37" s="57">
        <v>-0.14371784158415934</v>
      </c>
      <c r="S37" s="57">
        <v>-0.13012618811881183</v>
      </c>
      <c r="U37" s="56" t="s">
        <v>106</v>
      </c>
      <c r="V37" s="57">
        <v>-0.24818445219605767</v>
      </c>
      <c r="W37" s="57">
        <v>-0.20038258415841526</v>
      </c>
      <c r="X37" s="57">
        <v>-0.28411556435643526</v>
      </c>
      <c r="Y37" s="57">
        <v>-0.27077641584158396</v>
      </c>
    </row>
    <row r="38" spans="2:25" x14ac:dyDescent="0.35">
      <c r="B38" s="56" t="s">
        <v>107</v>
      </c>
      <c r="C38" s="57">
        <v>-2.4026993614531311E-2</v>
      </c>
      <c r="D38" s="57">
        <v>-4.1790980198020078E-2</v>
      </c>
      <c r="E38" s="57">
        <v>-1.2771554455445588E-2</v>
      </c>
      <c r="F38" s="57">
        <v>-6.4875940594059343E-3</v>
      </c>
      <c r="H38" s="56" t="s">
        <v>107</v>
      </c>
      <c r="I38" s="57">
        <v>-2.4026993614531311E-2</v>
      </c>
      <c r="J38" s="57">
        <v>-4.1790980198020078E-2</v>
      </c>
      <c r="K38" s="57">
        <v>-1.2771554455445588E-2</v>
      </c>
      <c r="L38" s="57">
        <v>-6.4875940594059343E-3</v>
      </c>
      <c r="M38" s="59">
        <v>-7.5851445563839603E-2</v>
      </c>
      <c r="O38" s="56" t="s">
        <v>107</v>
      </c>
      <c r="P38" s="57">
        <v>0</v>
      </c>
      <c r="Q38" s="57">
        <v>0</v>
      </c>
      <c r="R38" s="57">
        <v>0</v>
      </c>
      <c r="S38" s="57">
        <v>0</v>
      </c>
      <c r="U38" s="56" t="s">
        <v>107</v>
      </c>
      <c r="V38" s="57">
        <v>0</v>
      </c>
      <c r="W38" s="57">
        <v>0</v>
      </c>
      <c r="X38" s="57">
        <v>0</v>
      </c>
      <c r="Y38" s="57">
        <v>0</v>
      </c>
    </row>
    <row r="39" spans="2:25" x14ac:dyDescent="0.35">
      <c r="B39" s="56" t="s">
        <v>108</v>
      </c>
      <c r="C39" s="57">
        <v>0</v>
      </c>
      <c r="D39" s="57">
        <v>0</v>
      </c>
      <c r="E39" s="57">
        <v>0</v>
      </c>
      <c r="F39" s="57">
        <v>0</v>
      </c>
      <c r="H39" s="56" t="s">
        <v>108</v>
      </c>
      <c r="I39" s="57">
        <v>0</v>
      </c>
      <c r="J39" s="57">
        <v>0</v>
      </c>
      <c r="K39" s="57">
        <v>0</v>
      </c>
      <c r="L39" s="57">
        <v>0</v>
      </c>
      <c r="M39" s="59">
        <v>0</v>
      </c>
      <c r="O39" s="56" t="s">
        <v>108</v>
      </c>
      <c r="P39" s="57">
        <v>0</v>
      </c>
      <c r="Q39" s="57">
        <v>0</v>
      </c>
      <c r="R39" s="57">
        <v>0</v>
      </c>
      <c r="S39" s="57">
        <v>0</v>
      </c>
      <c r="U39" s="56" t="s">
        <v>108</v>
      </c>
      <c r="V39" s="57">
        <v>0</v>
      </c>
      <c r="W39" s="57">
        <v>0</v>
      </c>
      <c r="X39" s="57">
        <v>0</v>
      </c>
      <c r="Y39" s="57">
        <v>0</v>
      </c>
    </row>
    <row r="40" spans="2:25" x14ac:dyDescent="0.35">
      <c r="B40" s="56" t="s">
        <v>109</v>
      </c>
      <c r="C40" s="57">
        <v>-0.67211019265889638</v>
      </c>
      <c r="D40" s="57">
        <v>-0.34915122772277241</v>
      </c>
      <c r="E40" s="57">
        <v>-0.22322572277227748</v>
      </c>
      <c r="F40" s="57">
        <v>-0.20734773267326681</v>
      </c>
      <c r="H40" s="56" t="s">
        <v>109</v>
      </c>
      <c r="I40" s="57">
        <v>-0.49880125048758384</v>
      </c>
      <c r="J40" s="57">
        <v>-0.18162946534653446</v>
      </c>
      <c r="K40" s="57">
        <v>-3.5457999999999879E-2</v>
      </c>
      <c r="L40" s="57">
        <v>-2.0659574257425734E-2</v>
      </c>
      <c r="M40" s="59">
        <v>-0.79647406675130106</v>
      </c>
      <c r="O40" s="56" t="s">
        <v>109</v>
      </c>
      <c r="P40" s="57">
        <v>-9.9521474478893257E-2</v>
      </c>
      <c r="Q40" s="57">
        <v>-0.10662188118811899</v>
      </c>
      <c r="R40" s="57">
        <v>-0.11219938613861391</v>
      </c>
      <c r="S40" s="57">
        <v>-0.1120933762376235</v>
      </c>
      <c r="U40" s="56" t="s">
        <v>109</v>
      </c>
      <c r="V40" s="57">
        <v>-7.3787467692419284E-2</v>
      </c>
      <c r="W40" s="57">
        <v>-6.0899881188118954E-2</v>
      </c>
      <c r="X40" s="57">
        <v>-7.5568336633663691E-2</v>
      </c>
      <c r="Y40" s="57">
        <v>-7.4594782178217578E-2</v>
      </c>
    </row>
    <row r="41" spans="2:25" x14ac:dyDescent="0.35">
      <c r="B41" s="56" t="s">
        <v>110</v>
      </c>
      <c r="C41" s="57">
        <v>-0.41326981109150096</v>
      </c>
      <c r="D41" s="57">
        <v>-0.4380193960396086</v>
      </c>
      <c r="E41" s="57">
        <v>-0.44967139603960971</v>
      </c>
      <c r="F41" s="57">
        <v>-0.52036623762376832</v>
      </c>
      <c r="H41" s="56" t="s">
        <v>110</v>
      </c>
      <c r="I41" s="57">
        <v>-0.24603280426837948</v>
      </c>
      <c r="J41" s="57">
        <v>-0.22874610891089286</v>
      </c>
      <c r="K41" s="57">
        <v>-0.1990623465346566</v>
      </c>
      <c r="L41" s="57">
        <v>-0.26902898019802279</v>
      </c>
      <c r="M41" s="59">
        <v>-0.89221879060035203</v>
      </c>
      <c r="O41" s="56" t="s">
        <v>110</v>
      </c>
      <c r="P41" s="57">
        <v>-0.14780724348938445</v>
      </c>
      <c r="Q41" s="57">
        <v>-0.16352008910891325</v>
      </c>
      <c r="R41" s="57">
        <v>-0.19515339603960591</v>
      </c>
      <c r="S41" s="57">
        <v>-0.19755419801980434</v>
      </c>
      <c r="U41" s="56" t="s">
        <v>110</v>
      </c>
      <c r="V41" s="57">
        <v>-1.9429763333737027E-2</v>
      </c>
      <c r="W41" s="57">
        <v>-4.5753198019802488E-2</v>
      </c>
      <c r="X41" s="57">
        <v>-5.5455653465347199E-2</v>
      </c>
      <c r="Y41" s="57">
        <v>-5.3783059405941191E-2</v>
      </c>
    </row>
    <row r="42" spans="2:25" x14ac:dyDescent="0.35">
      <c r="B42" s="56" t="s">
        <v>111</v>
      </c>
      <c r="C42" s="57">
        <v>-0.18335411907432336</v>
      </c>
      <c r="D42" s="57">
        <v>-0.18517906930693029</v>
      </c>
      <c r="E42" s="57">
        <v>-0.18250999009901078</v>
      </c>
      <c r="F42" s="57">
        <v>-0.18744219801980197</v>
      </c>
      <c r="H42" s="56" t="s">
        <v>111</v>
      </c>
      <c r="I42" s="57">
        <v>-7.446824156431886E-3</v>
      </c>
      <c r="J42" s="57">
        <v>-1.4578019801980258E-2</v>
      </c>
      <c r="K42" s="57">
        <v>-1.2070762376237588E-2</v>
      </c>
      <c r="L42" s="57">
        <v>-1.5017356435643586E-2</v>
      </c>
      <c r="M42" s="59">
        <v>-4.9017737931301271E-2</v>
      </c>
      <c r="O42" s="56" t="s">
        <v>111</v>
      </c>
      <c r="P42" s="57">
        <v>-0.15052241342457684</v>
      </c>
      <c r="Q42" s="57">
        <v>-0.14407531683168262</v>
      </c>
      <c r="R42" s="57">
        <v>-0.14294604950495149</v>
      </c>
      <c r="S42" s="57">
        <v>-0.14314105940594057</v>
      </c>
      <c r="U42" s="56" t="s">
        <v>111</v>
      </c>
      <c r="V42" s="57">
        <v>-2.5384881493314637E-2</v>
      </c>
      <c r="W42" s="57">
        <v>-2.652573267326741E-2</v>
      </c>
      <c r="X42" s="57">
        <v>-2.7493178217821712E-2</v>
      </c>
      <c r="Y42" s="57">
        <v>-2.928378217821781E-2</v>
      </c>
    </row>
    <row r="43" spans="2:25" x14ac:dyDescent="0.35">
      <c r="B43" s="56" t="s">
        <v>112</v>
      </c>
      <c r="C43" s="57">
        <v>0</v>
      </c>
      <c r="D43" s="57">
        <v>0</v>
      </c>
      <c r="E43" s="57">
        <v>0</v>
      </c>
      <c r="F43" s="57">
        <v>0</v>
      </c>
      <c r="H43" s="56" t="s">
        <v>112</v>
      </c>
      <c r="I43" s="57">
        <v>0</v>
      </c>
      <c r="J43" s="57">
        <v>0</v>
      </c>
      <c r="K43" s="57">
        <v>0</v>
      </c>
      <c r="L43" s="57">
        <v>0</v>
      </c>
      <c r="M43" s="59">
        <v>0</v>
      </c>
      <c r="O43" s="56" t="s">
        <v>112</v>
      </c>
      <c r="P43" s="57">
        <v>0</v>
      </c>
      <c r="Q43" s="57">
        <v>0</v>
      </c>
      <c r="R43" s="57">
        <v>0</v>
      </c>
      <c r="S43" s="57">
        <v>0</v>
      </c>
      <c r="U43" s="56" t="s">
        <v>112</v>
      </c>
      <c r="V43" s="57">
        <v>0</v>
      </c>
      <c r="W43" s="57">
        <v>0</v>
      </c>
      <c r="X43" s="57">
        <v>0</v>
      </c>
      <c r="Y43" s="57">
        <v>0</v>
      </c>
    </row>
    <row r="44" spans="2:25" x14ac:dyDescent="0.35">
      <c r="B44" s="56" t="s">
        <v>113</v>
      </c>
      <c r="C44" s="57">
        <v>0</v>
      </c>
      <c r="D44" s="57">
        <v>0</v>
      </c>
      <c r="E44" s="57">
        <v>0</v>
      </c>
      <c r="F44" s="57">
        <v>0</v>
      </c>
      <c r="H44" s="56" t="s">
        <v>113</v>
      </c>
      <c r="I44" s="57">
        <v>0</v>
      </c>
      <c r="J44" s="57">
        <v>0</v>
      </c>
      <c r="K44" s="57">
        <v>0</v>
      </c>
      <c r="L44" s="57">
        <v>0</v>
      </c>
      <c r="M44" s="59">
        <v>0</v>
      </c>
      <c r="O44" s="56" t="s">
        <v>113</v>
      </c>
      <c r="P44" s="57">
        <v>0</v>
      </c>
      <c r="Q44" s="57">
        <v>0</v>
      </c>
      <c r="R44" s="57">
        <v>0</v>
      </c>
      <c r="S44" s="57">
        <v>0</v>
      </c>
      <c r="U44" s="56" t="s">
        <v>113</v>
      </c>
      <c r="V44" s="57">
        <v>0</v>
      </c>
      <c r="W44" s="57">
        <v>0</v>
      </c>
      <c r="X44" s="57">
        <v>0</v>
      </c>
      <c r="Y44" s="57">
        <v>0</v>
      </c>
    </row>
    <row r="45" spans="2:25" x14ac:dyDescent="0.35">
      <c r="B45" s="56" t="s">
        <v>114</v>
      </c>
      <c r="C45" s="57">
        <v>0</v>
      </c>
      <c r="D45" s="57">
        <v>0</v>
      </c>
      <c r="E45" s="57">
        <v>0</v>
      </c>
      <c r="F45" s="57">
        <v>0</v>
      </c>
      <c r="H45" s="56" t="s">
        <v>114</v>
      </c>
      <c r="I45" s="57">
        <v>0</v>
      </c>
      <c r="J45" s="57">
        <v>0</v>
      </c>
      <c r="K45" s="57">
        <v>0</v>
      </c>
      <c r="L45" s="57">
        <v>0</v>
      </c>
      <c r="M45" s="59">
        <v>0</v>
      </c>
      <c r="O45" s="56" t="s">
        <v>114</v>
      </c>
      <c r="P45" s="57">
        <v>0</v>
      </c>
      <c r="Q45" s="57">
        <v>0</v>
      </c>
      <c r="R45" s="57">
        <v>0</v>
      </c>
      <c r="S45" s="57">
        <v>0</v>
      </c>
      <c r="U45" s="56" t="s">
        <v>114</v>
      </c>
      <c r="V45" s="57">
        <v>0</v>
      </c>
      <c r="W45" s="57">
        <v>0</v>
      </c>
      <c r="X45" s="57">
        <v>0</v>
      </c>
      <c r="Y45" s="57">
        <v>0</v>
      </c>
    </row>
    <row r="46" spans="2:25" x14ac:dyDescent="0.35">
      <c r="B46" s="56" t="s">
        <v>115</v>
      </c>
      <c r="C46" s="57">
        <v>-0.13277096416919021</v>
      </c>
      <c r="D46" s="57">
        <v>-0.26215308910891161</v>
      </c>
      <c r="E46" s="57">
        <v>-0.35042358415841562</v>
      </c>
      <c r="F46" s="57">
        <v>-0.27593367326732721</v>
      </c>
      <c r="H46" s="56" t="s">
        <v>115</v>
      </c>
      <c r="I46" s="57">
        <v>-0.13125288513226163</v>
      </c>
      <c r="J46" s="57">
        <v>-0.25721705940594131</v>
      </c>
      <c r="K46" s="57">
        <v>-0.34255598019801958</v>
      </c>
      <c r="L46" s="57">
        <v>-0.26546812871287173</v>
      </c>
      <c r="M46" s="59">
        <v>-0.84177219965800365</v>
      </c>
      <c r="O46" s="56" t="s">
        <v>115</v>
      </c>
      <c r="P46" s="57">
        <v>-8.6099600825541734E-6</v>
      </c>
      <c r="Q46" s="57">
        <v>-4.5920792079208071E-5</v>
      </c>
      <c r="R46" s="57">
        <v>-4.5920792079208071E-5</v>
      </c>
      <c r="S46" s="57">
        <v>-4.5920792079208071E-5</v>
      </c>
      <c r="U46" s="56" t="s">
        <v>115</v>
      </c>
      <c r="V46" s="57">
        <v>-1.5020979153493009E-3</v>
      </c>
      <c r="W46" s="57">
        <v>-4.8901089108910716E-3</v>
      </c>
      <c r="X46" s="57">
        <v>-7.8216831683168286E-3</v>
      </c>
      <c r="Y46" s="57">
        <v>-1.041962376237629E-2</v>
      </c>
    </row>
    <row r="47" spans="2:25" x14ac:dyDescent="0.35">
      <c r="B47" s="56" t="s">
        <v>116</v>
      </c>
      <c r="C47" s="57">
        <v>-0.94589830596006519</v>
      </c>
      <c r="D47" s="57">
        <v>-0.61119070297029876</v>
      </c>
      <c r="E47" s="57">
        <v>-0.55027328712871215</v>
      </c>
      <c r="F47" s="57">
        <v>-0.65651527722772163</v>
      </c>
      <c r="H47" s="56" t="s">
        <v>116</v>
      </c>
      <c r="I47" s="57">
        <v>-0.40824271782233268</v>
      </c>
      <c r="J47" s="57">
        <v>-0.10759540594059391</v>
      </c>
      <c r="K47" s="57">
        <v>-1.4297851485148616E-2</v>
      </c>
      <c r="L47" s="57">
        <v>-0.11168086138613886</v>
      </c>
      <c r="M47" s="59">
        <v>-0.64530613032152839</v>
      </c>
      <c r="O47" s="56" t="s">
        <v>116</v>
      </c>
      <c r="P47" s="57">
        <v>-0.48921519246946943</v>
      </c>
      <c r="Q47" s="57">
        <v>-0.44120616831683357</v>
      </c>
      <c r="R47" s="57">
        <v>-0.47461282178217701</v>
      </c>
      <c r="S47" s="57">
        <v>-0.48267452475247374</v>
      </c>
      <c r="U47" s="56" t="s">
        <v>116</v>
      </c>
      <c r="V47" s="57">
        <v>-4.8427239704522229E-2</v>
      </c>
      <c r="W47" s="57">
        <v>-6.2389128712871278E-2</v>
      </c>
      <c r="X47" s="57">
        <v>-6.1362613861386528E-2</v>
      </c>
      <c r="Y47" s="57">
        <v>-6.2159891089109021E-2</v>
      </c>
    </row>
    <row r="48" spans="2:25" x14ac:dyDescent="0.35">
      <c r="B48" s="56" t="s">
        <v>117</v>
      </c>
      <c r="C48" s="57">
        <v>0</v>
      </c>
      <c r="D48" s="57">
        <v>0</v>
      </c>
      <c r="E48" s="57">
        <v>0</v>
      </c>
      <c r="F48" s="57">
        <v>0</v>
      </c>
      <c r="H48" s="56" t="s">
        <v>117</v>
      </c>
      <c r="I48" s="57">
        <v>0</v>
      </c>
      <c r="J48" s="57">
        <v>0</v>
      </c>
      <c r="K48" s="57">
        <v>0</v>
      </c>
      <c r="L48" s="57">
        <v>0</v>
      </c>
      <c r="M48" s="59">
        <v>0</v>
      </c>
      <c r="O48" s="56" t="s">
        <v>117</v>
      </c>
      <c r="P48" s="57">
        <v>0</v>
      </c>
      <c r="Q48" s="57">
        <v>0</v>
      </c>
      <c r="R48" s="57">
        <v>0</v>
      </c>
      <c r="S48" s="57">
        <v>0</v>
      </c>
      <c r="U48" s="56" t="s">
        <v>117</v>
      </c>
      <c r="V48" s="57">
        <v>0</v>
      </c>
      <c r="W48" s="57">
        <v>0</v>
      </c>
      <c r="X48" s="57">
        <v>0</v>
      </c>
      <c r="Y48" s="57">
        <v>0</v>
      </c>
    </row>
    <row r="49" spans="2:25" x14ac:dyDescent="0.35">
      <c r="B49" s="56" t="s">
        <v>118</v>
      </c>
      <c r="C49" s="57">
        <v>-0.10214031438009388</v>
      </c>
      <c r="D49" s="57">
        <v>-0.21851889108910938</v>
      </c>
      <c r="E49" s="57">
        <v>-0.13248973267326705</v>
      </c>
      <c r="F49" s="57">
        <v>-0.12698854455445541</v>
      </c>
      <c r="H49" s="56" t="s">
        <v>118</v>
      </c>
      <c r="I49" s="57">
        <v>-2.4693939588880318E-3</v>
      </c>
      <c r="J49" s="57">
        <v>-9.7878544554455882E-2</v>
      </c>
      <c r="K49" s="57">
        <v>-1.0138277227722786E-2</v>
      </c>
      <c r="L49" s="57">
        <v>0</v>
      </c>
      <c r="M49" s="59">
        <v>-0.14177084850978813</v>
      </c>
      <c r="O49" s="56" t="s">
        <v>118</v>
      </c>
      <c r="P49" s="57">
        <v>-5.7281652417896511E-2</v>
      </c>
      <c r="Q49" s="57">
        <v>-7.0209712871287078E-2</v>
      </c>
      <c r="R49" s="57">
        <v>-5.8293881188118624E-2</v>
      </c>
      <c r="S49" s="57">
        <v>-5.24144653465346E-2</v>
      </c>
      <c r="U49" s="56" t="s">
        <v>118</v>
      </c>
      <c r="V49" s="57">
        <v>-4.2389268003309333E-2</v>
      </c>
      <c r="W49" s="57">
        <v>-5.043063366336642E-2</v>
      </c>
      <c r="X49" s="57">
        <v>-6.4057574257425642E-2</v>
      </c>
      <c r="Y49" s="57">
        <v>-7.4574079207920807E-2</v>
      </c>
    </row>
    <row r="50" spans="2:25" x14ac:dyDescent="0.35">
      <c r="B50" s="56" t="s">
        <v>119</v>
      </c>
      <c r="C50" s="57">
        <v>0</v>
      </c>
      <c r="D50" s="57">
        <v>0</v>
      </c>
      <c r="E50" s="57">
        <v>0</v>
      </c>
      <c r="F50" s="57">
        <v>0</v>
      </c>
      <c r="H50" s="56" t="s">
        <v>119</v>
      </c>
      <c r="I50" s="57">
        <v>0</v>
      </c>
      <c r="J50" s="57">
        <v>0</v>
      </c>
      <c r="K50" s="57">
        <v>0</v>
      </c>
      <c r="L50" s="57">
        <v>0</v>
      </c>
      <c r="M50" s="59">
        <v>0</v>
      </c>
      <c r="O50" s="56" t="s">
        <v>119</v>
      </c>
      <c r="P50" s="57">
        <v>0</v>
      </c>
      <c r="Q50" s="57">
        <v>0</v>
      </c>
      <c r="R50" s="57">
        <v>0</v>
      </c>
      <c r="S50" s="57">
        <v>0</v>
      </c>
      <c r="U50" s="56" t="s">
        <v>119</v>
      </c>
      <c r="V50" s="57">
        <v>0</v>
      </c>
      <c r="W50" s="57">
        <v>0</v>
      </c>
      <c r="X50" s="57">
        <v>0</v>
      </c>
      <c r="Y50" s="57">
        <v>0</v>
      </c>
    </row>
    <row r="51" spans="2:25" x14ac:dyDescent="0.35">
      <c r="B51" s="56" t="s">
        <v>120</v>
      </c>
      <c r="C51" s="57">
        <v>-0.14548130228432793</v>
      </c>
      <c r="D51" s="57">
        <v>-0.20430145544554512</v>
      </c>
      <c r="E51" s="57">
        <v>-0.17891636633663355</v>
      </c>
      <c r="F51" s="57">
        <v>-0.18694795049504997</v>
      </c>
      <c r="H51" s="56" t="s">
        <v>120</v>
      </c>
      <c r="I51" s="57">
        <v>-6.2632240660012772E-2</v>
      </c>
      <c r="J51" s="57">
        <v>-9.1267554455445765E-2</v>
      </c>
      <c r="K51" s="57">
        <v>-6.0914188118811552E-2</v>
      </c>
      <c r="L51" s="57">
        <v>-8.9361495049504969E-2</v>
      </c>
      <c r="M51" s="59">
        <v>-0.29494861334905798</v>
      </c>
      <c r="O51" s="56" t="s">
        <v>120</v>
      </c>
      <c r="P51" s="57">
        <v>-5.1591202336737529E-2</v>
      </c>
      <c r="Q51" s="57">
        <v>-7.2544762376237859E-2</v>
      </c>
      <c r="R51" s="57">
        <v>-7.5464851485148809E-2</v>
      </c>
      <c r="S51" s="57">
        <v>-6.0829386138614217E-2</v>
      </c>
      <c r="U51" s="56" t="s">
        <v>120</v>
      </c>
      <c r="V51" s="57">
        <v>-3.1257859287577627E-2</v>
      </c>
      <c r="W51" s="57">
        <v>-4.0489138613861497E-2</v>
      </c>
      <c r="X51" s="57">
        <v>-4.2537326732673186E-2</v>
      </c>
      <c r="Y51" s="57">
        <v>-3.675706930693079E-2</v>
      </c>
    </row>
    <row r="52" spans="2:25" x14ac:dyDescent="0.35">
      <c r="B52" s="56" t="s">
        <v>121</v>
      </c>
      <c r="C52" s="57">
        <v>0</v>
      </c>
      <c r="D52" s="57">
        <v>0</v>
      </c>
      <c r="E52" s="57">
        <v>0</v>
      </c>
      <c r="F52" s="57">
        <v>0</v>
      </c>
      <c r="H52" s="56" t="s">
        <v>121</v>
      </c>
      <c r="I52" s="57">
        <v>0</v>
      </c>
      <c r="J52" s="57">
        <v>0</v>
      </c>
      <c r="K52" s="57">
        <v>0</v>
      </c>
      <c r="L52" s="57">
        <v>0</v>
      </c>
      <c r="M52" s="59">
        <v>0</v>
      </c>
      <c r="O52" s="56" t="s">
        <v>121</v>
      </c>
      <c r="P52" s="57">
        <v>0</v>
      </c>
      <c r="Q52" s="57">
        <v>0</v>
      </c>
      <c r="R52" s="57">
        <v>0</v>
      </c>
      <c r="S52" s="57">
        <v>0</v>
      </c>
      <c r="U52" s="56" t="s">
        <v>121</v>
      </c>
      <c r="V52" s="57">
        <v>0</v>
      </c>
      <c r="W52" s="57">
        <v>0</v>
      </c>
      <c r="X52" s="57">
        <v>0</v>
      </c>
      <c r="Y52" s="57">
        <v>0</v>
      </c>
    </row>
    <row r="53" spans="2:25" x14ac:dyDescent="0.35">
      <c r="B53" s="56" t="s">
        <v>122</v>
      </c>
      <c r="C53" s="57">
        <v>0</v>
      </c>
      <c r="D53" s="57">
        <v>0</v>
      </c>
      <c r="E53" s="57">
        <v>0</v>
      </c>
      <c r="F53" s="57">
        <v>0</v>
      </c>
      <c r="H53" s="56" t="s">
        <v>122</v>
      </c>
      <c r="I53" s="57">
        <v>0</v>
      </c>
      <c r="J53" s="57">
        <v>0</v>
      </c>
      <c r="K53" s="57">
        <v>0</v>
      </c>
      <c r="L53" s="57">
        <v>0</v>
      </c>
      <c r="M53" s="59">
        <v>0</v>
      </c>
      <c r="O53" s="56" t="s">
        <v>122</v>
      </c>
      <c r="P53" s="57">
        <v>0</v>
      </c>
      <c r="Q53" s="57">
        <v>0</v>
      </c>
      <c r="R53" s="57">
        <v>0</v>
      </c>
      <c r="S53" s="57">
        <v>0</v>
      </c>
      <c r="U53" s="56" t="s">
        <v>122</v>
      </c>
      <c r="V53" s="57">
        <v>0</v>
      </c>
      <c r="W53" s="57">
        <v>0</v>
      </c>
      <c r="X53" s="57">
        <v>0</v>
      </c>
      <c r="Y53" s="57">
        <v>0</v>
      </c>
    </row>
    <row r="54" spans="2:25" x14ac:dyDescent="0.35">
      <c r="B54" s="56" t="s">
        <v>123</v>
      </c>
      <c r="C54" s="57">
        <v>0</v>
      </c>
      <c r="D54" s="57">
        <v>0</v>
      </c>
      <c r="E54" s="57">
        <v>0</v>
      </c>
      <c r="F54" s="57">
        <v>0</v>
      </c>
      <c r="H54" s="56" t="s">
        <v>123</v>
      </c>
      <c r="I54" s="57">
        <v>0</v>
      </c>
      <c r="J54" s="57">
        <v>0</v>
      </c>
      <c r="K54" s="57">
        <v>0</v>
      </c>
      <c r="L54" s="57">
        <v>0</v>
      </c>
      <c r="M54" s="59">
        <v>-0.27134858132731199</v>
      </c>
      <c r="O54" s="56" t="s">
        <v>123</v>
      </c>
      <c r="P54" s="57">
        <v>0</v>
      </c>
      <c r="Q54" s="57">
        <v>0</v>
      </c>
      <c r="R54" s="57">
        <v>0</v>
      </c>
      <c r="S54" s="57">
        <v>0</v>
      </c>
      <c r="U54" s="56" t="s">
        <v>123</v>
      </c>
      <c r="V54" s="57">
        <v>0</v>
      </c>
      <c r="W54" s="57">
        <v>0</v>
      </c>
      <c r="X54" s="57">
        <v>0</v>
      </c>
      <c r="Y54" s="57">
        <v>0</v>
      </c>
    </row>
    <row r="55" spans="2:25" x14ac:dyDescent="0.35">
      <c r="B55" s="56" t="s">
        <v>124</v>
      </c>
      <c r="C55" s="57">
        <v>-0.18652673322105195</v>
      </c>
      <c r="D55" s="57">
        <v>-0.19670241584158243</v>
      </c>
      <c r="E55" s="57">
        <v>-0.2176562277227696</v>
      </c>
      <c r="F55" s="57">
        <v>-0.20235008910890895</v>
      </c>
      <c r="H55" s="56" t="s">
        <v>124</v>
      </c>
      <c r="I55" s="57">
        <v>-3.1979819718053859E-2</v>
      </c>
      <c r="J55" s="57">
        <v>-4.2056693069306705E-2</v>
      </c>
      <c r="K55" s="57">
        <v>-4.0539801980197465E-2</v>
      </c>
      <c r="L55" s="57">
        <v>-3.3404287128712573E-2</v>
      </c>
      <c r="M55" s="59">
        <v>-0.14087534378563726</v>
      </c>
      <c r="O55" s="56" t="s">
        <v>124</v>
      </c>
      <c r="P55" s="57">
        <v>-0.12049868186498891</v>
      </c>
      <c r="Q55" s="57">
        <v>-0.10985067326732567</v>
      </c>
      <c r="R55" s="57">
        <v>-0.12893166336633488</v>
      </c>
      <c r="S55" s="57">
        <v>-0.11739177227722664</v>
      </c>
      <c r="U55" s="56" t="s">
        <v>124</v>
      </c>
      <c r="V55" s="57">
        <v>-3.4048231638009185E-2</v>
      </c>
      <c r="W55" s="57">
        <v>-4.4795049504950057E-2</v>
      </c>
      <c r="X55" s="57">
        <v>-4.8184762376237256E-2</v>
      </c>
      <c r="Y55" s="57">
        <v>-5.1554029702969739E-2</v>
      </c>
    </row>
    <row r="56" spans="2:25" x14ac:dyDescent="0.35">
      <c r="B56" s="56" t="s">
        <v>125</v>
      </c>
      <c r="C56" s="57">
        <v>0</v>
      </c>
      <c r="D56" s="57">
        <v>0</v>
      </c>
      <c r="E56" s="57">
        <v>-2.2633435643564459E-2</v>
      </c>
      <c r="F56" s="57">
        <v>-6.3612178217822279E-3</v>
      </c>
      <c r="H56" s="56" t="s">
        <v>125</v>
      </c>
      <c r="I56" s="57">
        <v>0</v>
      </c>
      <c r="J56" s="57">
        <v>0</v>
      </c>
      <c r="K56" s="57">
        <v>-2.2633435643564459E-2</v>
      </c>
      <c r="L56" s="57">
        <v>-6.3612178217822279E-3</v>
      </c>
      <c r="M56" s="59">
        <v>0</v>
      </c>
      <c r="O56" s="56" t="s">
        <v>125</v>
      </c>
      <c r="P56" s="57">
        <v>0</v>
      </c>
      <c r="Q56" s="57">
        <v>0</v>
      </c>
      <c r="R56" s="57">
        <v>0</v>
      </c>
      <c r="S56" s="57">
        <v>0</v>
      </c>
      <c r="U56" s="56" t="s">
        <v>125</v>
      </c>
      <c r="V56" s="57">
        <v>0</v>
      </c>
      <c r="W56" s="57">
        <v>0</v>
      </c>
      <c r="X56" s="57">
        <v>0</v>
      </c>
      <c r="Y56" s="57">
        <v>0</v>
      </c>
    </row>
    <row r="57" spans="2:25" x14ac:dyDescent="0.35">
      <c r="B57" s="56" t="s">
        <v>126</v>
      </c>
      <c r="C57" s="57">
        <v>0</v>
      </c>
      <c r="D57" s="57">
        <v>-3.5635940594059418E-3</v>
      </c>
      <c r="E57" s="57">
        <v>-3.9928613861386422E-3</v>
      </c>
      <c r="F57" s="57">
        <v>-1.0132970297029725E-3</v>
      </c>
      <c r="H57" s="56" t="s">
        <v>126</v>
      </c>
      <c r="I57" s="57">
        <v>0</v>
      </c>
      <c r="J57" s="57">
        <v>-3.5635940594059418E-3</v>
      </c>
      <c r="K57" s="57">
        <v>-3.9928613861386422E-3</v>
      </c>
      <c r="L57" s="57">
        <v>-1.0132970297029725E-3</v>
      </c>
      <c r="M57" s="59">
        <v>-3.5290469978026609E-3</v>
      </c>
      <c r="O57" s="56" t="s">
        <v>126</v>
      </c>
      <c r="P57" s="57">
        <v>0</v>
      </c>
      <c r="Q57" s="57">
        <v>0</v>
      </c>
      <c r="R57" s="57">
        <v>0</v>
      </c>
      <c r="S57" s="57">
        <v>0</v>
      </c>
      <c r="U57" s="56" t="s">
        <v>126</v>
      </c>
      <c r="V57" s="57">
        <v>0</v>
      </c>
      <c r="W57" s="57">
        <v>0</v>
      </c>
      <c r="X57" s="57">
        <v>0</v>
      </c>
      <c r="Y57" s="57">
        <v>0</v>
      </c>
    </row>
    <row r="58" spans="2:25" x14ac:dyDescent="0.35">
      <c r="B58" s="56" t="s">
        <v>127</v>
      </c>
      <c r="C58" s="57">
        <v>0</v>
      </c>
      <c r="D58" s="57">
        <v>0</v>
      </c>
      <c r="E58" s="57">
        <v>0</v>
      </c>
      <c r="F58" s="57">
        <v>0</v>
      </c>
      <c r="H58" s="56" t="s">
        <v>127</v>
      </c>
      <c r="I58" s="57">
        <v>0</v>
      </c>
      <c r="J58" s="57">
        <v>0</v>
      </c>
      <c r="K58" s="57">
        <v>0</v>
      </c>
      <c r="L58" s="57">
        <v>0</v>
      </c>
      <c r="M58" s="59">
        <v>0</v>
      </c>
      <c r="O58" s="56" t="s">
        <v>127</v>
      </c>
      <c r="P58" s="57">
        <v>0</v>
      </c>
      <c r="Q58" s="57">
        <v>0</v>
      </c>
      <c r="R58" s="57">
        <v>0</v>
      </c>
      <c r="S58" s="57">
        <v>0</v>
      </c>
      <c r="U58" s="56" t="s">
        <v>127</v>
      </c>
      <c r="V58" s="57">
        <v>0</v>
      </c>
      <c r="W58" s="57">
        <v>0</v>
      </c>
      <c r="X58" s="57">
        <v>0</v>
      </c>
      <c r="Y58" s="57">
        <v>0</v>
      </c>
    </row>
    <row r="59" spans="2:25" x14ac:dyDescent="0.35">
      <c r="B59" s="56" t="s">
        <v>128</v>
      </c>
      <c r="C59" s="57">
        <v>0</v>
      </c>
      <c r="D59" s="57">
        <v>0</v>
      </c>
      <c r="E59" s="57">
        <v>0</v>
      </c>
      <c r="F59" s="57">
        <v>0</v>
      </c>
      <c r="H59" s="56" t="s">
        <v>128</v>
      </c>
      <c r="I59" s="57">
        <v>0</v>
      </c>
      <c r="J59" s="57">
        <v>0</v>
      </c>
      <c r="K59" s="57">
        <v>0</v>
      </c>
      <c r="L59" s="57">
        <v>0</v>
      </c>
      <c r="M59" s="59">
        <v>-1.5533537868634589E-5</v>
      </c>
      <c r="O59" s="56" t="s">
        <v>128</v>
      </c>
      <c r="P59" s="57">
        <v>0</v>
      </c>
      <c r="Q59" s="57">
        <v>0</v>
      </c>
      <c r="R59" s="57">
        <v>0</v>
      </c>
      <c r="S59" s="57">
        <v>0</v>
      </c>
      <c r="U59" s="56" t="s">
        <v>128</v>
      </c>
      <c r="V59" s="57">
        <v>0</v>
      </c>
      <c r="W59" s="57">
        <v>0</v>
      </c>
      <c r="X59" s="57">
        <v>0</v>
      </c>
      <c r="Y59" s="57">
        <v>0</v>
      </c>
    </row>
    <row r="60" spans="2:25" x14ac:dyDescent="0.35">
      <c r="B60" s="56" t="s">
        <v>129</v>
      </c>
      <c r="C60" s="57">
        <v>-9.0471481315171021E-2</v>
      </c>
      <c r="D60" s="57">
        <v>-9.8441762376237696E-2</v>
      </c>
      <c r="E60" s="57">
        <v>-0.14109648514851492</v>
      </c>
      <c r="F60" s="57">
        <v>-0.19755152475247495</v>
      </c>
      <c r="H60" s="56" t="s">
        <v>129</v>
      </c>
      <c r="I60" s="57">
        <v>-2.1582780183497907E-2</v>
      </c>
      <c r="J60" s="57">
        <v>-3.0281891089108948E-2</v>
      </c>
      <c r="K60" s="57">
        <v>-7.2562445544554599E-2</v>
      </c>
      <c r="L60" s="57">
        <v>-0.12407969306930644</v>
      </c>
      <c r="M60" s="59">
        <v>-0.25328574888903449</v>
      </c>
      <c r="O60" s="56" t="s">
        <v>129</v>
      </c>
      <c r="P60" s="57">
        <v>-4.4023465519178018E-2</v>
      </c>
      <c r="Q60" s="57">
        <v>-4.4926742574257439E-2</v>
      </c>
      <c r="R60" s="57">
        <v>-4.4051455445544452E-2</v>
      </c>
      <c r="S60" s="57">
        <v>-4.3482277227722799E-2</v>
      </c>
      <c r="U60" s="56" t="s">
        <v>129</v>
      </c>
      <c r="V60" s="57">
        <v>-2.4865235612495096E-2</v>
      </c>
      <c r="W60" s="57">
        <v>-2.3233128712871309E-2</v>
      </c>
      <c r="X60" s="57">
        <v>-2.4482584158415865E-2</v>
      </c>
      <c r="Y60" s="57">
        <v>-2.9989554455445711E-2</v>
      </c>
    </row>
    <row r="61" spans="2:25" x14ac:dyDescent="0.35">
      <c r="B61" s="56" t="s">
        <v>130</v>
      </c>
      <c r="C61" s="57">
        <v>0</v>
      </c>
      <c r="D61" s="57">
        <v>0</v>
      </c>
      <c r="E61" s="57">
        <v>0</v>
      </c>
      <c r="F61" s="57">
        <v>0</v>
      </c>
      <c r="H61" s="56" t="s">
        <v>130</v>
      </c>
      <c r="I61" s="57">
        <v>0</v>
      </c>
      <c r="J61" s="57">
        <v>0</v>
      </c>
      <c r="K61" s="57">
        <v>0</v>
      </c>
      <c r="L61" s="57">
        <v>0</v>
      </c>
      <c r="M61" s="59">
        <v>0</v>
      </c>
      <c r="O61" s="56" t="s">
        <v>130</v>
      </c>
      <c r="P61" s="57">
        <v>0</v>
      </c>
      <c r="Q61" s="57">
        <v>0</v>
      </c>
      <c r="R61" s="57">
        <v>0</v>
      </c>
      <c r="S61" s="57">
        <v>0</v>
      </c>
      <c r="U61" s="56" t="s">
        <v>130</v>
      </c>
      <c r="V61" s="57">
        <v>0</v>
      </c>
      <c r="W61" s="57">
        <v>0</v>
      </c>
      <c r="X61" s="57">
        <v>0</v>
      </c>
      <c r="Y61" s="57">
        <v>0</v>
      </c>
    </row>
    <row r="62" spans="2:25" x14ac:dyDescent="0.35">
      <c r="B62" s="56" t="s">
        <v>131</v>
      </c>
      <c r="C62" s="57">
        <v>0</v>
      </c>
      <c r="D62" s="57">
        <v>0</v>
      </c>
      <c r="E62" s="57">
        <v>0</v>
      </c>
      <c r="F62" s="57">
        <v>0</v>
      </c>
      <c r="H62" s="56" t="s">
        <v>131</v>
      </c>
      <c r="I62" s="57">
        <v>0</v>
      </c>
      <c r="J62" s="57">
        <v>0</v>
      </c>
      <c r="K62" s="57">
        <v>0</v>
      </c>
      <c r="L62" s="57">
        <v>0</v>
      </c>
      <c r="M62" s="59">
        <v>0</v>
      </c>
      <c r="O62" s="56" t="s">
        <v>131</v>
      </c>
      <c r="P62" s="57">
        <v>0</v>
      </c>
      <c r="Q62" s="57">
        <v>0</v>
      </c>
      <c r="R62" s="57">
        <v>0</v>
      </c>
      <c r="S62" s="57">
        <v>0</v>
      </c>
      <c r="U62" s="56" t="s">
        <v>131</v>
      </c>
      <c r="V62" s="57">
        <v>0</v>
      </c>
      <c r="W62" s="57">
        <v>0</v>
      </c>
      <c r="X62" s="57">
        <v>0</v>
      </c>
      <c r="Y62" s="57">
        <v>0</v>
      </c>
    </row>
    <row r="63" spans="2:25" x14ac:dyDescent="0.35">
      <c r="B63" s="56" t="s">
        <v>132</v>
      </c>
      <c r="C63" s="57">
        <v>-0.16238851016708802</v>
      </c>
      <c r="D63" s="57">
        <v>-0.22509992079207897</v>
      </c>
      <c r="E63" s="57">
        <v>-0.24458086138613888</v>
      </c>
      <c r="F63" s="57">
        <v>-0.23349128712871248</v>
      </c>
      <c r="H63" s="56" t="s">
        <v>132</v>
      </c>
      <c r="I63" s="57">
        <v>-9.1050950814584919E-2</v>
      </c>
      <c r="J63" s="57">
        <v>-0.13056529702970288</v>
      </c>
      <c r="K63" s="57">
        <v>-0.14061119801980215</v>
      </c>
      <c r="L63" s="57">
        <v>-0.13310113861386075</v>
      </c>
      <c r="M63" s="59">
        <v>-0.45006129033137077</v>
      </c>
      <c r="O63" s="56" t="s">
        <v>132</v>
      </c>
      <c r="P63" s="57">
        <v>-4.304963308460219E-2</v>
      </c>
      <c r="Q63" s="57">
        <v>-4.5443366336633595E-2</v>
      </c>
      <c r="R63" s="57">
        <v>-4.7627623762376281E-2</v>
      </c>
      <c r="S63" s="57">
        <v>-4.8092742574257441E-2</v>
      </c>
      <c r="U63" s="56" t="s">
        <v>132</v>
      </c>
      <c r="V63" s="57">
        <v>-2.8287926267900915E-2</v>
      </c>
      <c r="W63" s="57">
        <v>-4.9091257425742496E-2</v>
      </c>
      <c r="X63" s="57">
        <v>-5.6342039603960448E-2</v>
      </c>
      <c r="Y63" s="57">
        <v>-5.2297405940594288E-2</v>
      </c>
    </row>
    <row r="64" spans="2:25" x14ac:dyDescent="0.35">
      <c r="B64" s="56" t="s">
        <v>133</v>
      </c>
      <c r="C64" s="57">
        <v>-0.34236024227846018</v>
      </c>
      <c r="D64" s="57">
        <v>-0.59747584158415901</v>
      </c>
      <c r="E64" s="57">
        <v>-0.72880942574257412</v>
      </c>
      <c r="F64" s="57">
        <v>-0.66323657425742777</v>
      </c>
      <c r="H64" s="56" t="s">
        <v>133</v>
      </c>
      <c r="I64" s="57">
        <v>-0.11114655806139906</v>
      </c>
      <c r="J64" s="57">
        <v>-0.32690372277227731</v>
      </c>
      <c r="K64" s="57">
        <v>-0.44039419801980184</v>
      </c>
      <c r="L64" s="57">
        <v>-0.40112430693069534</v>
      </c>
      <c r="M64" s="59">
        <v>-1.1835956581503835</v>
      </c>
      <c r="O64" s="56" t="s">
        <v>133</v>
      </c>
      <c r="P64" s="57">
        <v>-0.13109594190911888</v>
      </c>
      <c r="Q64" s="57">
        <v>-0.15062606930693079</v>
      </c>
      <c r="R64" s="57">
        <v>-0.16968158415841561</v>
      </c>
      <c r="S64" s="57">
        <v>-0.14798617821782134</v>
      </c>
      <c r="U64" s="56" t="s">
        <v>133</v>
      </c>
      <c r="V64" s="57">
        <v>-0.10011774230794224</v>
      </c>
      <c r="W64" s="57">
        <v>-0.11994604950495091</v>
      </c>
      <c r="X64" s="57">
        <v>-0.11873364356435667</v>
      </c>
      <c r="Y64" s="57">
        <v>-0.11412608910891109</v>
      </c>
    </row>
    <row r="65" spans="2:25" x14ac:dyDescent="0.35">
      <c r="B65" s="56" t="s">
        <v>134</v>
      </c>
      <c r="C65" s="57">
        <v>-0.68304592004178044</v>
      </c>
      <c r="D65" s="57">
        <v>-0.37535472277227733</v>
      </c>
      <c r="E65" s="57">
        <v>-0.11531298019802039</v>
      </c>
      <c r="F65" s="57">
        <v>-0.1492241782178218</v>
      </c>
      <c r="H65" s="56" t="s">
        <v>134</v>
      </c>
      <c r="I65" s="57">
        <v>-0.64365683457350009</v>
      </c>
      <c r="J65" s="57">
        <v>-0.30967808910891126</v>
      </c>
      <c r="K65" s="57">
        <v>-8.2636792079208377E-2</v>
      </c>
      <c r="L65" s="57">
        <v>-0.11191282178217832</v>
      </c>
      <c r="M65" s="59">
        <v>-0.95174264493031835</v>
      </c>
      <c r="O65" s="56" t="s">
        <v>134</v>
      </c>
      <c r="P65" s="57">
        <v>-3.2594000717537708E-2</v>
      </c>
      <c r="Q65" s="57">
        <v>-5.6395613861385918E-2</v>
      </c>
      <c r="R65" s="57">
        <v>-2.7241613861386238E-2</v>
      </c>
      <c r="S65" s="57">
        <v>-3.4295594059405854E-2</v>
      </c>
      <c r="U65" s="56" t="s">
        <v>134</v>
      </c>
      <c r="V65" s="57">
        <v>-6.7950847507426693E-3</v>
      </c>
      <c r="W65" s="57">
        <v>-9.2810198019801504E-3</v>
      </c>
      <c r="X65" s="57">
        <v>-5.4345742574257727E-3</v>
      </c>
      <c r="Y65" s="57">
        <v>-3.0157623762376157E-3</v>
      </c>
    </row>
    <row r="66" spans="2:25" x14ac:dyDescent="0.35">
      <c r="B66" s="56" t="s">
        <v>135</v>
      </c>
      <c r="C66" s="57">
        <v>-1.9025133725687078</v>
      </c>
      <c r="D66" s="57">
        <v>-0.81083575247524786</v>
      </c>
      <c r="E66" s="57">
        <v>-0.68653913861386151</v>
      </c>
      <c r="F66" s="57">
        <v>-0.64673622772277262</v>
      </c>
      <c r="H66" s="56" t="s">
        <v>135</v>
      </c>
      <c r="I66" s="57">
        <v>-1.3400629618184041</v>
      </c>
      <c r="J66" s="57">
        <v>-0.27320697029703034</v>
      </c>
      <c r="K66" s="57">
        <v>-0.11492040594059372</v>
      </c>
      <c r="L66" s="57">
        <v>-5.5262732673267534E-2</v>
      </c>
      <c r="M66" s="59">
        <v>-1.5953760055866402</v>
      </c>
      <c r="O66" s="56" t="s">
        <v>135</v>
      </c>
      <c r="P66" s="57">
        <v>-0.41762235190314989</v>
      </c>
      <c r="Q66" s="57">
        <v>-0.42545687128712828</v>
      </c>
      <c r="R66" s="57">
        <v>-0.38808820792079146</v>
      </c>
      <c r="S66" s="57">
        <v>-0.39984126732673353</v>
      </c>
      <c r="U66" s="56" t="s">
        <v>135</v>
      </c>
      <c r="V66" s="57">
        <v>-0.14480434589599822</v>
      </c>
      <c r="W66" s="57">
        <v>-0.11217191089108924</v>
      </c>
      <c r="X66" s="57">
        <v>-0.18353052475247633</v>
      </c>
      <c r="Y66" s="57">
        <v>-0.19163222772277155</v>
      </c>
    </row>
    <row r="67" spans="2:25" x14ac:dyDescent="0.35">
      <c r="B67" s="56" t="s">
        <v>136</v>
      </c>
      <c r="C67" s="57">
        <v>-2.4399459516837793E-2</v>
      </c>
      <c r="D67" s="57">
        <v>-2.7966009900989824E-2</v>
      </c>
      <c r="E67" s="57">
        <v>-0.15680206930692958</v>
      </c>
      <c r="F67" s="57">
        <v>-0.20299957425742343</v>
      </c>
      <c r="H67" s="56" t="s">
        <v>136</v>
      </c>
      <c r="I67" s="57">
        <v>-3.3573401014913434E-3</v>
      </c>
      <c r="J67" s="57">
        <v>-6.9237029702969299E-3</v>
      </c>
      <c r="K67" s="57">
        <v>-0.13795717821782089</v>
      </c>
      <c r="L67" s="57">
        <v>-0.18424686138613655</v>
      </c>
      <c r="M67" s="59">
        <v>-0.31457041809003222</v>
      </c>
      <c r="O67" s="56" t="s">
        <v>136</v>
      </c>
      <c r="P67" s="57">
        <v>-1.0510230149116562E-2</v>
      </c>
      <c r="Q67" s="57">
        <v>-9.4207722772276237E-3</v>
      </c>
      <c r="R67" s="57">
        <v>-7.9943564356435015E-3</v>
      </c>
      <c r="S67" s="57">
        <v>-9.2314851485147398E-3</v>
      </c>
      <c r="U67" s="56" t="s">
        <v>136</v>
      </c>
      <c r="V67" s="57">
        <v>-1.0531889266229888E-2</v>
      </c>
      <c r="W67" s="57">
        <v>-1.1621534653465271E-2</v>
      </c>
      <c r="X67" s="57">
        <v>-1.0850534653465194E-2</v>
      </c>
      <c r="Y67" s="57">
        <v>-9.5212277227721409E-3</v>
      </c>
    </row>
    <row r="68" spans="2:25" x14ac:dyDescent="0.35">
      <c r="B68" s="56" t="s">
        <v>137</v>
      </c>
      <c r="C68" s="57">
        <v>0</v>
      </c>
      <c r="D68" s="57">
        <v>0</v>
      </c>
      <c r="E68" s="57">
        <v>0</v>
      </c>
      <c r="F68" s="57">
        <v>0</v>
      </c>
      <c r="H68" s="56" t="s">
        <v>137</v>
      </c>
      <c r="I68" s="57">
        <v>0</v>
      </c>
      <c r="J68" s="57">
        <v>0</v>
      </c>
      <c r="K68" s="57">
        <v>0</v>
      </c>
      <c r="L68" s="57">
        <v>0</v>
      </c>
      <c r="M68" s="59">
        <v>0</v>
      </c>
      <c r="O68" s="56" t="s">
        <v>137</v>
      </c>
      <c r="P68" s="57">
        <v>0</v>
      </c>
      <c r="Q68" s="57">
        <v>0</v>
      </c>
      <c r="R68" s="57">
        <v>0</v>
      </c>
      <c r="S68" s="57">
        <v>0</v>
      </c>
      <c r="U68" s="56" t="s">
        <v>137</v>
      </c>
      <c r="V68" s="57">
        <v>0</v>
      </c>
      <c r="W68" s="57">
        <v>0</v>
      </c>
      <c r="X68" s="57">
        <v>0</v>
      </c>
      <c r="Y68" s="57">
        <v>0</v>
      </c>
    </row>
    <row r="69" spans="2:25" x14ac:dyDescent="0.35">
      <c r="B69" s="56" t="s">
        <v>138</v>
      </c>
      <c r="C69" s="57">
        <v>-1.3001655839362547</v>
      </c>
      <c r="D69" s="57">
        <v>-0.53229665346534039</v>
      </c>
      <c r="E69" s="57">
        <v>-0.53152104950494472</v>
      </c>
      <c r="F69" s="57">
        <v>-0.38105302970296617</v>
      </c>
      <c r="H69" s="56" t="s">
        <v>138</v>
      </c>
      <c r="I69" s="57">
        <v>-0.98057841742996033</v>
      </c>
      <c r="J69" s="57">
        <v>-0.2723170198019762</v>
      </c>
      <c r="K69" s="57">
        <v>-0.23819483168316591</v>
      </c>
      <c r="L69" s="57">
        <v>-0.13382190099009783</v>
      </c>
      <c r="M69" s="59">
        <v>-1.7614356397959052</v>
      </c>
      <c r="O69" s="56" t="s">
        <v>138</v>
      </c>
      <c r="P69" s="57">
        <v>-0.22771311533886873</v>
      </c>
      <c r="Q69" s="57">
        <v>-0.19438201980197878</v>
      </c>
      <c r="R69" s="57">
        <v>-0.18188987128712686</v>
      </c>
      <c r="S69" s="57">
        <v>-0.18552835643564158</v>
      </c>
      <c r="U69" s="56" t="s">
        <v>138</v>
      </c>
      <c r="V69" s="57">
        <v>-9.1874051167425641E-2</v>
      </c>
      <c r="W69" s="57">
        <v>-6.5597613861385407E-2</v>
      </c>
      <c r="X69" s="57">
        <v>-0.11143634653465195</v>
      </c>
      <c r="Y69" s="57">
        <v>-6.1702772277226758E-2</v>
      </c>
    </row>
    <row r="70" spans="2:25" x14ac:dyDescent="0.35">
      <c r="B70" s="56" t="s">
        <v>139</v>
      </c>
      <c r="C70" s="57">
        <v>-0.17001130770606476</v>
      </c>
      <c r="D70" s="57">
        <v>-4.8418019801980058E-3</v>
      </c>
      <c r="E70" s="57">
        <v>-1.2606762376237618E-2</v>
      </c>
      <c r="F70" s="57">
        <v>-3.6993960396039527E-3</v>
      </c>
      <c r="H70" s="56" t="s">
        <v>139</v>
      </c>
      <c r="I70" s="57">
        <v>-0.17001130770606476</v>
      </c>
      <c r="J70" s="57">
        <v>-4.8418019801980058E-3</v>
      </c>
      <c r="K70" s="57">
        <v>-1.2606762376237618E-2</v>
      </c>
      <c r="L70" s="57">
        <v>-3.6993960396039527E-3</v>
      </c>
      <c r="M70" s="59">
        <v>-0.19451182076463636</v>
      </c>
      <c r="O70" s="56" t="s">
        <v>139</v>
      </c>
      <c r="P70" s="57">
        <v>0</v>
      </c>
      <c r="Q70" s="57">
        <v>0</v>
      </c>
      <c r="R70" s="57">
        <v>0</v>
      </c>
      <c r="S70" s="57">
        <v>0</v>
      </c>
      <c r="U70" s="56" t="s">
        <v>139</v>
      </c>
      <c r="V70" s="57">
        <v>0</v>
      </c>
      <c r="W70" s="57">
        <v>0</v>
      </c>
      <c r="X70" s="57">
        <v>0</v>
      </c>
      <c r="Y70" s="57">
        <v>0</v>
      </c>
    </row>
    <row r="71" spans="2:25" x14ac:dyDescent="0.35">
      <c r="B71" s="56" t="s">
        <v>140</v>
      </c>
      <c r="C71" s="57">
        <v>-0.44377099586956131</v>
      </c>
      <c r="D71" s="57">
        <v>-0.49342667326732592</v>
      </c>
      <c r="E71" s="57">
        <v>-0.3813050198019805</v>
      </c>
      <c r="F71" s="57">
        <v>-0.45237184158415777</v>
      </c>
      <c r="H71" s="56" t="s">
        <v>140</v>
      </c>
      <c r="I71" s="57">
        <v>0</v>
      </c>
      <c r="J71" s="57">
        <v>0</v>
      </c>
      <c r="K71" s="57">
        <v>0</v>
      </c>
      <c r="L71" s="57">
        <v>0</v>
      </c>
      <c r="M71" s="59">
        <v>0</v>
      </c>
      <c r="O71" s="56" t="s">
        <v>140</v>
      </c>
      <c r="P71" s="57">
        <v>-0.39722919679412172</v>
      </c>
      <c r="Q71" s="57">
        <v>-0.36874089108910724</v>
      </c>
      <c r="R71" s="57">
        <v>-0.24575381188118861</v>
      </c>
      <c r="S71" s="57">
        <v>-0.26779508910891003</v>
      </c>
      <c r="U71" s="56" t="s">
        <v>140</v>
      </c>
      <c r="V71" s="57">
        <v>-4.6541799075439594E-2</v>
      </c>
      <c r="W71" s="57">
        <v>-0.12468578217821866</v>
      </c>
      <c r="X71" s="57">
        <v>-0.13555120792079189</v>
      </c>
      <c r="Y71" s="57">
        <v>-0.18457675247524774</v>
      </c>
    </row>
    <row r="72" spans="2:25" x14ac:dyDescent="0.35">
      <c r="B72" s="56" t="s">
        <v>141</v>
      </c>
      <c r="C72" s="57">
        <v>-0.28319993062162058</v>
      </c>
      <c r="D72" s="57">
        <v>-0.26032635643564345</v>
      </c>
      <c r="E72" s="57">
        <v>-0.25351257425742624</v>
      </c>
      <c r="F72" s="57">
        <v>-0.27237415841584123</v>
      </c>
      <c r="H72" s="56" t="s">
        <v>141</v>
      </c>
      <c r="I72" s="57">
        <v>-1.2052950495049508E-2</v>
      </c>
      <c r="J72" s="57">
        <v>-9.3430000000000457E-3</v>
      </c>
      <c r="K72" s="57">
        <v>-6.5889306930693309E-3</v>
      </c>
      <c r="L72" s="57">
        <v>-1.2517356435643556E-2</v>
      </c>
      <c r="M72" s="59">
        <v>-4.8079266670746398E-2</v>
      </c>
      <c r="O72" s="56" t="s">
        <v>141</v>
      </c>
      <c r="P72" s="57">
        <v>-0.21072298236381926</v>
      </c>
      <c r="Q72" s="57">
        <v>-0.20655248514851454</v>
      </c>
      <c r="R72" s="57">
        <v>-0.20847205940594105</v>
      </c>
      <c r="S72" s="57">
        <v>-0.2093990099009897</v>
      </c>
      <c r="U72" s="56" t="s">
        <v>141</v>
      </c>
      <c r="V72" s="57">
        <v>-5.9765869430305374E-2</v>
      </c>
      <c r="W72" s="57">
        <v>-4.4720732673267483E-2</v>
      </c>
      <c r="X72" s="57">
        <v>-3.8451584158415875E-2</v>
      </c>
      <c r="Y72" s="57">
        <v>-5.0457792079207975E-2</v>
      </c>
    </row>
    <row r="73" spans="2:25" x14ac:dyDescent="0.35">
      <c r="B73" s="56" t="s">
        <v>142</v>
      </c>
      <c r="C73" s="57">
        <v>-0.11236944011426597</v>
      </c>
      <c r="D73" s="57">
        <v>3.2547712871286105E-2</v>
      </c>
      <c r="E73" s="57">
        <v>5.3407821782177789E-2</v>
      </c>
      <c r="F73" s="57">
        <v>-3.0347801980197472E-2</v>
      </c>
      <c r="H73" s="56" t="s">
        <v>142</v>
      </c>
      <c r="I73" s="57">
        <v>1.0571801980198137E-2</v>
      </c>
      <c r="J73" s="57">
        <v>0.14926251485148456</v>
      </c>
      <c r="K73" s="57">
        <v>0.14995730693069292</v>
      </c>
      <c r="L73" s="57">
        <v>6.436622772277234E-2</v>
      </c>
      <c r="M73" s="59">
        <v>0.5391939570585933</v>
      </c>
      <c r="O73" s="56" t="s">
        <v>142</v>
      </c>
      <c r="P73" s="57">
        <v>-0.10218030344189399</v>
      </c>
      <c r="Q73" s="57">
        <v>-9.4071633663366683E-2</v>
      </c>
      <c r="R73" s="57">
        <v>-0.10021370297029719</v>
      </c>
      <c r="S73" s="57">
        <v>-8.8867198019801474E-2</v>
      </c>
      <c r="U73" s="56" t="s">
        <v>142</v>
      </c>
      <c r="V73" s="57">
        <v>-2.0760938652570116E-2</v>
      </c>
      <c r="W73" s="57">
        <v>-2.2643168316831774E-2</v>
      </c>
      <c r="X73" s="57">
        <v>3.6642178217820565E-3</v>
      </c>
      <c r="Y73" s="57">
        <v>-5.8468316831683381E-3</v>
      </c>
    </row>
    <row r="74" spans="2:25" x14ac:dyDescent="0.35">
      <c r="B74" s="56" t="s">
        <v>143</v>
      </c>
      <c r="C74" s="57">
        <v>0</v>
      </c>
      <c r="D74" s="57">
        <v>0</v>
      </c>
      <c r="E74" s="57">
        <v>0</v>
      </c>
      <c r="F74" s="57">
        <v>0</v>
      </c>
      <c r="H74" s="56" t="s">
        <v>143</v>
      </c>
      <c r="I74" s="57">
        <v>0</v>
      </c>
      <c r="J74" s="57">
        <v>0</v>
      </c>
      <c r="K74" s="57">
        <v>0</v>
      </c>
      <c r="L74" s="57">
        <v>0</v>
      </c>
      <c r="M74" s="59">
        <v>0</v>
      </c>
      <c r="O74" s="56" t="s">
        <v>143</v>
      </c>
      <c r="P74" s="57">
        <v>0</v>
      </c>
      <c r="Q74" s="57">
        <v>0</v>
      </c>
      <c r="R74" s="57">
        <v>0</v>
      </c>
      <c r="S74" s="57">
        <v>0</v>
      </c>
      <c r="U74" s="56" t="s">
        <v>143</v>
      </c>
      <c r="V74" s="57">
        <v>0</v>
      </c>
      <c r="W74" s="57">
        <v>0</v>
      </c>
      <c r="X74" s="57">
        <v>0</v>
      </c>
      <c r="Y74" s="57">
        <v>0</v>
      </c>
    </row>
    <row r="75" spans="2:25" x14ac:dyDescent="0.35">
      <c r="B75" s="56" t="s">
        <v>144</v>
      </c>
      <c r="C75" s="57">
        <v>0</v>
      </c>
      <c r="D75" s="57">
        <v>0</v>
      </c>
      <c r="E75" s="57">
        <v>0</v>
      </c>
      <c r="F75" s="57">
        <v>0</v>
      </c>
      <c r="H75" s="56" t="s">
        <v>144</v>
      </c>
      <c r="I75" s="57">
        <v>0</v>
      </c>
      <c r="J75" s="57">
        <v>0</v>
      </c>
      <c r="K75" s="57">
        <v>0</v>
      </c>
      <c r="L75" s="57">
        <v>0</v>
      </c>
      <c r="M75" s="59">
        <v>0</v>
      </c>
      <c r="O75" s="56" t="s">
        <v>144</v>
      </c>
      <c r="P75" s="57">
        <v>0</v>
      </c>
      <c r="Q75" s="57">
        <v>0</v>
      </c>
      <c r="R75" s="57">
        <v>0</v>
      </c>
      <c r="S75" s="57">
        <v>0</v>
      </c>
      <c r="U75" s="56" t="s">
        <v>144</v>
      </c>
      <c r="V75" s="57">
        <v>0</v>
      </c>
      <c r="W75" s="57">
        <v>0</v>
      </c>
      <c r="X75" s="57">
        <v>0</v>
      </c>
      <c r="Y75" s="57">
        <v>0</v>
      </c>
    </row>
    <row r="76" spans="2:25" x14ac:dyDescent="0.35">
      <c r="B76" s="56" t="s">
        <v>145</v>
      </c>
      <c r="C76" s="57">
        <v>-0.53271444151831271</v>
      </c>
      <c r="D76" s="57">
        <v>-0.76755955445544721</v>
      </c>
      <c r="E76" s="57">
        <v>-0.59115263366336634</v>
      </c>
      <c r="F76" s="57">
        <v>-0.58514844554455614</v>
      </c>
      <c r="H76" s="56" t="s">
        <v>145</v>
      </c>
      <c r="I76" s="57">
        <v>-0.20311056426131158</v>
      </c>
      <c r="J76" s="57">
        <v>-0.40951454455445635</v>
      </c>
      <c r="K76" s="57">
        <v>-0.2058888514851489</v>
      </c>
      <c r="L76" s="57">
        <v>-0.18681298019802028</v>
      </c>
      <c r="M76" s="59">
        <v>-0.85861336644079955</v>
      </c>
      <c r="O76" s="56" t="s">
        <v>145</v>
      </c>
      <c r="P76" s="57">
        <v>-0.25066557482695639</v>
      </c>
      <c r="Q76" s="57">
        <v>-0.27149925742574332</v>
      </c>
      <c r="R76" s="57">
        <v>-0.2847005049504947</v>
      </c>
      <c r="S76" s="57">
        <v>-0.28839799009901057</v>
      </c>
      <c r="U76" s="56" t="s">
        <v>145</v>
      </c>
      <c r="V76" s="57">
        <v>-7.8938302430044738E-2</v>
      </c>
      <c r="W76" s="57">
        <v>-8.6545752475247539E-2</v>
      </c>
      <c r="X76" s="57">
        <v>-0.10056327722772274</v>
      </c>
      <c r="Y76" s="57">
        <v>-0.10993747524752528</v>
      </c>
    </row>
    <row r="77" spans="2:25" x14ac:dyDescent="0.35">
      <c r="B77" s="56" t="s">
        <v>146</v>
      </c>
      <c r="C77" s="57">
        <v>0</v>
      </c>
      <c r="D77" s="57">
        <v>0</v>
      </c>
      <c r="E77" s="57">
        <v>-8.7475247524751443E-4</v>
      </c>
      <c r="F77" s="57">
        <v>-8.7475247524751443E-4</v>
      </c>
      <c r="H77" s="56" t="s">
        <v>146</v>
      </c>
      <c r="I77" s="57">
        <v>0</v>
      </c>
      <c r="J77" s="57">
        <v>0</v>
      </c>
      <c r="K77" s="57">
        <v>0</v>
      </c>
      <c r="L77" s="57">
        <v>0</v>
      </c>
      <c r="M77" s="59">
        <v>0</v>
      </c>
      <c r="O77" s="56" t="s">
        <v>146</v>
      </c>
      <c r="P77" s="57">
        <v>0</v>
      </c>
      <c r="Q77" s="57">
        <v>0</v>
      </c>
      <c r="R77" s="57">
        <v>0</v>
      </c>
      <c r="S77" s="57">
        <v>0</v>
      </c>
      <c r="U77" s="56" t="s">
        <v>146</v>
      </c>
      <c r="V77" s="57">
        <v>0</v>
      </c>
      <c r="W77" s="57">
        <v>0</v>
      </c>
      <c r="X77" s="57">
        <v>-8.7475247524751443E-4</v>
      </c>
      <c r="Y77" s="57">
        <v>-8.7475247524751443E-4</v>
      </c>
    </row>
    <row r="78" spans="2:25" x14ac:dyDescent="0.35">
      <c r="B78" s="56" t="s">
        <v>147</v>
      </c>
      <c r="C78" s="57">
        <v>-0.40010112753835414</v>
      </c>
      <c r="D78" s="57">
        <v>-0.42159015841584269</v>
      </c>
      <c r="E78" s="57">
        <v>-0.42120867326732614</v>
      </c>
      <c r="F78" s="57">
        <v>-0.46055654455445622</v>
      </c>
      <c r="H78" s="56" t="s">
        <v>147</v>
      </c>
      <c r="I78" s="57">
        <v>-3.1718205080835227E-2</v>
      </c>
      <c r="J78" s="57">
        <v>-3.5707247524752517E-2</v>
      </c>
      <c r="K78" s="57">
        <v>-2.1431633663366423E-2</v>
      </c>
      <c r="L78" s="57">
        <v>-2.7197089108910832E-2</v>
      </c>
      <c r="M78" s="59">
        <v>-0.11546088044645153</v>
      </c>
      <c r="O78" s="56" t="s">
        <v>147</v>
      </c>
      <c r="P78" s="57">
        <v>-0.36084337143711487</v>
      </c>
      <c r="Q78" s="57">
        <v>-0.3755377920792089</v>
      </c>
      <c r="R78" s="57">
        <v>-0.39323293069306864</v>
      </c>
      <c r="S78" s="57">
        <v>-0.41516890099009984</v>
      </c>
      <c r="U78" s="56" t="s">
        <v>147</v>
      </c>
      <c r="V78" s="57">
        <v>-7.5395510204040311E-3</v>
      </c>
      <c r="W78" s="57">
        <v>-1.0345118811881215E-2</v>
      </c>
      <c r="X78" s="57">
        <v>-6.5441089108910777E-3</v>
      </c>
      <c r="Y78" s="57">
        <v>-1.819055445544554E-2</v>
      </c>
    </row>
    <row r="79" spans="2:25" x14ac:dyDescent="0.35">
      <c r="B79" s="56" t="s">
        <v>148</v>
      </c>
      <c r="C79" s="57">
        <v>-2.5682749180799824E-2</v>
      </c>
      <c r="D79" s="57">
        <v>-5.483514851485162E-2</v>
      </c>
      <c r="E79" s="57">
        <v>-0.28189000990099089</v>
      </c>
      <c r="F79" s="57">
        <v>-0.1038652079207929</v>
      </c>
      <c r="H79" s="56" t="s">
        <v>148</v>
      </c>
      <c r="I79" s="57">
        <v>-2.5682749180799824E-2</v>
      </c>
      <c r="J79" s="57">
        <v>-5.483514851485162E-2</v>
      </c>
      <c r="K79" s="57">
        <v>-0.28189000990099089</v>
      </c>
      <c r="L79" s="57">
        <v>-0.1038652079207929</v>
      </c>
      <c r="M79" s="59">
        <v>-0.44041169839960204</v>
      </c>
      <c r="O79" s="56" t="s">
        <v>148</v>
      </c>
      <c r="P79" s="57">
        <v>0</v>
      </c>
      <c r="Q79" s="57">
        <v>0</v>
      </c>
      <c r="R79" s="57">
        <v>0</v>
      </c>
      <c r="S79" s="57">
        <v>0</v>
      </c>
      <c r="U79" s="56" t="s">
        <v>148</v>
      </c>
      <c r="V79" s="57">
        <v>0</v>
      </c>
      <c r="W79" s="57">
        <v>0</v>
      </c>
      <c r="X79" s="57">
        <v>0</v>
      </c>
      <c r="Y79" s="57">
        <v>0</v>
      </c>
    </row>
    <row r="80" spans="2:25" x14ac:dyDescent="0.35">
      <c r="B80" s="56" t="s">
        <v>149</v>
      </c>
      <c r="C80" s="57">
        <v>-1.547983363359283</v>
      </c>
      <c r="D80" s="57">
        <v>-0.93117123762376397</v>
      </c>
      <c r="E80" s="57">
        <v>-0.35131286138613871</v>
      </c>
      <c r="F80" s="57">
        <v>-0.24166157425742563</v>
      </c>
      <c r="H80" s="56" t="s">
        <v>149</v>
      </c>
      <c r="I80" s="57">
        <v>-1.3557895943585621</v>
      </c>
      <c r="J80" s="57">
        <v>-0.71616510891089202</v>
      </c>
      <c r="K80" s="57">
        <v>-0.12913807920792086</v>
      </c>
      <c r="L80" s="57">
        <v>-1.7933584158415949E-2</v>
      </c>
      <c r="M80" s="59">
        <v>-1.615146214939629</v>
      </c>
      <c r="O80" s="56" t="s">
        <v>149</v>
      </c>
      <c r="P80" s="57">
        <v>-0.13503876855258756</v>
      </c>
      <c r="Q80" s="57">
        <v>-0.15696766336633683</v>
      </c>
      <c r="R80" s="57">
        <v>-0.14801601980197976</v>
      </c>
      <c r="S80" s="57">
        <v>-0.15124747524752458</v>
      </c>
      <c r="U80" s="56" t="s">
        <v>149</v>
      </c>
      <c r="V80" s="57">
        <v>-5.7155000448133486E-2</v>
      </c>
      <c r="W80" s="57">
        <v>-5.8038465346535117E-2</v>
      </c>
      <c r="X80" s="57">
        <v>-7.4158762376238085E-2</v>
      </c>
      <c r="Y80" s="57">
        <v>-7.2480514851485101E-2</v>
      </c>
    </row>
    <row r="81" spans="2:25" x14ac:dyDescent="0.35">
      <c r="B81" s="56" t="s">
        <v>150</v>
      </c>
      <c r="C81" s="57">
        <v>-6.5151957317731712E-2</v>
      </c>
      <c r="D81" s="57">
        <v>-0.12177653465346544</v>
      </c>
      <c r="E81" s="57">
        <v>-0.18609650495049546</v>
      </c>
      <c r="F81" s="57">
        <v>-0.19936807920792121</v>
      </c>
      <c r="H81" s="56" t="s">
        <v>150</v>
      </c>
      <c r="I81" s="57">
        <v>-1.9974248771895242E-2</v>
      </c>
      <c r="J81" s="57">
        <v>-6.9130693069307025E-2</v>
      </c>
      <c r="K81" s="57">
        <v>-0.13425449504950526</v>
      </c>
      <c r="L81" s="57">
        <v>-0.15150115841584189</v>
      </c>
      <c r="M81" s="59">
        <v>-0.34374398234915704</v>
      </c>
      <c r="O81" s="56" t="s">
        <v>150</v>
      </c>
      <c r="P81" s="57">
        <v>-2.3770823376873085E-2</v>
      </c>
      <c r="Q81" s="57">
        <v>-2.6341287128712865E-2</v>
      </c>
      <c r="R81" s="57">
        <v>-2.6029376237623802E-2</v>
      </c>
      <c r="S81" s="57">
        <v>-2.4748405940594131E-2</v>
      </c>
      <c r="U81" s="56" t="s">
        <v>150</v>
      </c>
      <c r="V81" s="57">
        <v>-2.1406885168963385E-2</v>
      </c>
      <c r="W81" s="57">
        <v>-2.630455445544555E-2</v>
      </c>
      <c r="X81" s="57">
        <v>-2.5812633663366391E-2</v>
      </c>
      <c r="Y81" s="57">
        <v>-2.3118514851485195E-2</v>
      </c>
    </row>
    <row r="82" spans="2:25" x14ac:dyDescent="0.35">
      <c r="B82" s="56" t="s">
        <v>151</v>
      </c>
      <c r="C82" s="57">
        <v>0</v>
      </c>
      <c r="D82" s="57">
        <v>0</v>
      </c>
      <c r="E82" s="57">
        <v>0</v>
      </c>
      <c r="F82" s="57">
        <v>0</v>
      </c>
      <c r="H82" s="56" t="s">
        <v>151</v>
      </c>
      <c r="I82" s="57">
        <v>0</v>
      </c>
      <c r="J82" s="57">
        <v>0</v>
      </c>
      <c r="K82" s="57">
        <v>0</v>
      </c>
      <c r="L82" s="57">
        <v>0</v>
      </c>
      <c r="M82" s="59">
        <v>0</v>
      </c>
      <c r="O82" s="56" t="s">
        <v>151</v>
      </c>
      <c r="P82" s="57">
        <v>0</v>
      </c>
      <c r="Q82" s="57">
        <v>0</v>
      </c>
      <c r="R82" s="57">
        <v>0</v>
      </c>
      <c r="S82" s="57">
        <v>0</v>
      </c>
      <c r="U82" s="56" t="s">
        <v>151</v>
      </c>
      <c r="V82" s="57">
        <v>0</v>
      </c>
      <c r="W82" s="57">
        <v>0</v>
      </c>
      <c r="X82" s="57">
        <v>0</v>
      </c>
      <c r="Y82" s="57">
        <v>0</v>
      </c>
    </row>
    <row r="83" spans="2:25" x14ac:dyDescent="0.35">
      <c r="B83" s="56" t="s">
        <v>152</v>
      </c>
      <c r="C83" s="57">
        <v>-0.26609690810753872</v>
      </c>
      <c r="D83" s="57">
        <v>-0.34063432673267635</v>
      </c>
      <c r="E83" s="57">
        <v>-0.39202749504950951</v>
      </c>
      <c r="F83" s="57">
        <v>-0.45586416831683696</v>
      </c>
      <c r="H83" s="56" t="s">
        <v>152</v>
      </c>
      <c r="I83" s="57">
        <v>-0.13551438849264219</v>
      </c>
      <c r="J83" s="57">
        <v>-0.18622834653465503</v>
      </c>
      <c r="K83" s="57">
        <v>-0.17250459405940788</v>
      </c>
      <c r="L83" s="57">
        <v>-0.19438886138614109</v>
      </c>
      <c r="M83" s="59">
        <v>-0.64369323417277147</v>
      </c>
      <c r="O83" s="56" t="s">
        <v>152</v>
      </c>
      <c r="P83" s="57">
        <v>-0.1276010083595982</v>
      </c>
      <c r="Q83" s="57">
        <v>-0.13093578217821911</v>
      </c>
      <c r="R83" s="57">
        <v>-0.15324434653465513</v>
      </c>
      <c r="S83" s="57">
        <v>-0.16747712871287312</v>
      </c>
      <c r="U83" s="56" t="s">
        <v>152</v>
      </c>
      <c r="V83" s="57">
        <v>-2.981511255298358E-3</v>
      </c>
      <c r="W83" s="57">
        <v>-2.3470198019802213E-2</v>
      </c>
      <c r="X83" s="57">
        <v>-6.6278554455446503E-2</v>
      </c>
      <c r="Y83" s="57">
        <v>-9.3998178217822748E-2</v>
      </c>
    </row>
    <row r="84" spans="2:25" x14ac:dyDescent="0.35">
      <c r="B84" s="56" t="s">
        <v>153</v>
      </c>
      <c r="C84" s="57">
        <v>0</v>
      </c>
      <c r="D84" s="57">
        <v>0</v>
      </c>
      <c r="E84" s="57">
        <v>0</v>
      </c>
      <c r="F84" s="57">
        <v>0</v>
      </c>
      <c r="H84" s="56" t="s">
        <v>153</v>
      </c>
      <c r="I84" s="57">
        <v>0</v>
      </c>
      <c r="J84" s="57">
        <v>0</v>
      </c>
      <c r="K84" s="57">
        <v>0</v>
      </c>
      <c r="L84" s="57">
        <v>0</v>
      </c>
      <c r="M84" s="59">
        <v>0</v>
      </c>
      <c r="O84" s="56" t="s">
        <v>153</v>
      </c>
      <c r="P84" s="57">
        <v>0</v>
      </c>
      <c r="Q84" s="57">
        <v>0</v>
      </c>
      <c r="R84" s="57">
        <v>0</v>
      </c>
      <c r="S84" s="57">
        <v>0</v>
      </c>
      <c r="U84" s="56" t="s">
        <v>153</v>
      </c>
      <c r="V84" s="57">
        <v>0</v>
      </c>
      <c r="W84" s="57">
        <v>0</v>
      </c>
      <c r="X84" s="57">
        <v>0</v>
      </c>
      <c r="Y84" s="57">
        <v>0</v>
      </c>
    </row>
    <row r="85" spans="2:25" x14ac:dyDescent="0.35">
      <c r="B85" s="56" t="s">
        <v>154</v>
      </c>
      <c r="C85" s="57">
        <v>-7.6805049504950762E-3</v>
      </c>
      <c r="D85" s="57">
        <v>-4.4150514851485134E-2</v>
      </c>
      <c r="E85" s="57">
        <v>-2.527573267326734E-2</v>
      </c>
      <c r="F85" s="57">
        <v>-4.169761386138636E-2</v>
      </c>
      <c r="H85" s="56" t="s">
        <v>154</v>
      </c>
      <c r="I85" s="57">
        <v>-1.6362376237623877E-3</v>
      </c>
      <c r="J85" s="57">
        <v>-2.6423148514851502E-2</v>
      </c>
      <c r="K85" s="57">
        <v>-5.6887623762376244E-3</v>
      </c>
      <c r="L85" s="57">
        <v>-2.2054306930693199E-2</v>
      </c>
      <c r="M85" s="59">
        <v>-4.8732718970786369E-2</v>
      </c>
      <c r="O85" s="56" t="s">
        <v>154</v>
      </c>
      <c r="P85" s="57">
        <v>-6.0442673267326885E-3</v>
      </c>
      <c r="Q85" s="57">
        <v>-1.7727366336633632E-2</v>
      </c>
      <c r="R85" s="57">
        <v>-1.9586970297029715E-2</v>
      </c>
      <c r="S85" s="57">
        <v>-1.9643306930693161E-2</v>
      </c>
      <c r="U85" s="56" t="s">
        <v>154</v>
      </c>
      <c r="V85" s="57">
        <v>-4.5549103010400216E-3</v>
      </c>
      <c r="W85" s="57">
        <v>-5.2550419493350708E-3</v>
      </c>
      <c r="X85" s="57">
        <v>-6.1203571799371553E-3</v>
      </c>
      <c r="Y85" s="57">
        <v>-4.410667992879147E-3</v>
      </c>
    </row>
    <row r="86" spans="2:25" x14ac:dyDescent="0.35">
      <c r="B86" s="56" t="s">
        <v>155</v>
      </c>
      <c r="C86" s="57">
        <v>-9.4065297341350274E-3</v>
      </c>
      <c r="D86" s="57">
        <v>-1.1897198019802047E-2</v>
      </c>
      <c r="E86" s="57">
        <v>-0.13157929702970339</v>
      </c>
      <c r="F86" s="57">
        <v>-6.2088673267326783E-2</v>
      </c>
      <c r="H86" s="56" t="s">
        <v>155</v>
      </c>
      <c r="I86" s="57">
        <v>-9.4065297341350274E-3</v>
      </c>
      <c r="J86" s="57">
        <v>-1.1897198019802047E-2</v>
      </c>
      <c r="K86" s="57">
        <v>-0.13157929702970339</v>
      </c>
      <c r="L86" s="57">
        <v>-6.2088673267326783E-2</v>
      </c>
      <c r="M86" s="59">
        <v>-0.16028314879843672</v>
      </c>
      <c r="O86" s="56" t="s">
        <v>155</v>
      </c>
      <c r="P86" s="57">
        <v>0</v>
      </c>
      <c r="Q86" s="57">
        <v>0</v>
      </c>
      <c r="R86" s="57">
        <v>0</v>
      </c>
      <c r="S86" s="57">
        <v>0</v>
      </c>
      <c r="U86" s="56" t="s">
        <v>155</v>
      </c>
      <c r="V86" s="57">
        <v>0</v>
      </c>
      <c r="W86" s="57">
        <v>0</v>
      </c>
      <c r="X86" s="57">
        <v>0</v>
      </c>
      <c r="Y86" s="57">
        <v>0</v>
      </c>
    </row>
  </sheetData>
  <mergeCells count="4">
    <mergeCell ref="C1:F1"/>
    <mergeCell ref="I1:L1"/>
    <mergeCell ref="O1:R1"/>
    <mergeCell ref="U1:X1"/>
  </mergeCells>
  <pageMargins left="0.7" right="0.7" top="0.78740157499999996" bottom="0.78740157499999996" header="0.3" footer="0.3"/>
  <headerFooter>
    <oddFooter>&amp;R_x000D_&amp;1#&amp;"Aptos"&amp;22&amp;KFF8939 RESTRICTED</oddFooter>
  </headerFooter>
  <customProperties>
    <customPr name="_pios_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24DFC-2344-4232-AE66-BC8074A0B552}">
  <dimension ref="B1:Y86"/>
  <sheetViews>
    <sheetView topLeftCell="G1" workbookViewId="0">
      <selection activeCell="V3" sqref="V3:Y86"/>
    </sheetView>
  </sheetViews>
  <sheetFormatPr defaultColWidth="11.54296875" defaultRowHeight="14.5" x14ac:dyDescent="0.35"/>
  <cols>
    <col min="7" max="7" width="12.54296875" customWidth="1"/>
  </cols>
  <sheetData>
    <row r="1" spans="2:25" x14ac:dyDescent="0.35">
      <c r="C1" s="97" t="s">
        <v>78</v>
      </c>
      <c r="D1" s="97"/>
      <c r="E1" s="97"/>
      <c r="F1" s="97"/>
      <c r="I1" s="97" t="s">
        <v>79</v>
      </c>
      <c r="J1" s="97"/>
      <c r="K1" s="97"/>
      <c r="L1" s="97"/>
      <c r="P1" s="97" t="s">
        <v>80</v>
      </c>
      <c r="Q1" s="97"/>
      <c r="R1" s="97"/>
      <c r="S1" s="97"/>
      <c r="V1" s="97" t="s">
        <v>81</v>
      </c>
      <c r="W1" s="97"/>
      <c r="X1" s="97"/>
      <c r="Y1" s="97"/>
    </row>
    <row r="2" spans="2:25" x14ac:dyDescent="0.35">
      <c r="C2" t="s">
        <v>20</v>
      </c>
      <c r="D2" t="s">
        <v>38</v>
      </c>
      <c r="E2" t="s">
        <v>43</v>
      </c>
      <c r="F2" t="s">
        <v>49</v>
      </c>
      <c r="G2" t="s">
        <v>82</v>
      </c>
      <c r="I2" t="str">
        <f>+C2</f>
        <v>Q1</v>
      </c>
      <c r="J2" t="str">
        <f>+D2</f>
        <v>Q2</v>
      </c>
      <c r="K2" t="str">
        <f>+E2</f>
        <v>Q3</v>
      </c>
      <c r="L2" t="str">
        <f>+F2</f>
        <v>Q4</v>
      </c>
      <c r="M2" t="s">
        <v>82</v>
      </c>
      <c r="P2" t="str">
        <f>+I2</f>
        <v>Q1</v>
      </c>
      <c r="Q2" t="str">
        <f>+J2</f>
        <v>Q2</v>
      </c>
      <c r="R2" t="str">
        <f>+K2</f>
        <v>Q3</v>
      </c>
      <c r="S2" t="str">
        <f>+L2</f>
        <v>Q4</v>
      </c>
      <c r="V2" t="str">
        <f>+P2</f>
        <v>Q1</v>
      </c>
      <c r="W2" t="str">
        <f>+Q2</f>
        <v>Q2</v>
      </c>
      <c r="X2" t="str">
        <f>+R2</f>
        <v>Q3</v>
      </c>
      <c r="Y2" t="str">
        <f>+S2</f>
        <v>Q4</v>
      </c>
    </row>
    <row r="3" spans="2:25" x14ac:dyDescent="0.35">
      <c r="B3" s="56" t="s">
        <v>26</v>
      </c>
      <c r="C3" s="57">
        <v>-53</v>
      </c>
      <c r="D3" s="57">
        <v>-39.9</v>
      </c>
      <c r="E3" s="57">
        <v>-29.5</v>
      </c>
      <c r="F3" s="57">
        <v>-38.900000000000006</v>
      </c>
      <c r="G3" s="61">
        <f>+C3+D3+E3+F3</f>
        <v>-161.30000000000001</v>
      </c>
      <c r="H3" s="56" t="str">
        <f>+B3</f>
        <v>USD</v>
      </c>
      <c r="I3" s="57">
        <v>-35.5</v>
      </c>
      <c r="J3" s="57">
        <v>-22.2</v>
      </c>
      <c r="K3" s="57">
        <v>-10.7</v>
      </c>
      <c r="L3" s="57">
        <v>-19.2</v>
      </c>
      <c r="M3" s="59">
        <f>+I3+J3+K3+L3</f>
        <v>-87.600000000000009</v>
      </c>
      <c r="O3" s="56" t="str">
        <f>+H3</f>
        <v>USD</v>
      </c>
      <c r="P3" s="57">
        <v>-12.7</v>
      </c>
      <c r="Q3" s="57">
        <v>-13.100000000000001</v>
      </c>
      <c r="R3" s="57">
        <v>-14.4</v>
      </c>
      <c r="S3" s="57">
        <v>-15</v>
      </c>
      <c r="U3" s="56" t="str">
        <f>+O3</f>
        <v>USD</v>
      </c>
      <c r="V3" s="57">
        <v>-4.8</v>
      </c>
      <c r="W3" s="57">
        <v>-4.5999999999999996</v>
      </c>
      <c r="X3" s="57">
        <v>-4.4000000000000004</v>
      </c>
      <c r="Y3" s="57">
        <v>-4.7</v>
      </c>
    </row>
    <row r="4" spans="2:25" x14ac:dyDescent="0.35">
      <c r="B4" s="56" t="s">
        <v>27</v>
      </c>
      <c r="C4" s="57">
        <v>-7.1000000000000005</v>
      </c>
      <c r="D4" s="57">
        <v>-5</v>
      </c>
      <c r="E4" s="57">
        <v>-13.9</v>
      </c>
      <c r="F4" s="57">
        <v>-19.2</v>
      </c>
      <c r="G4" s="61">
        <f t="shared" ref="G4:G67" si="0">+C4+D4+E4+F4</f>
        <v>-45.2</v>
      </c>
      <c r="H4" s="56" t="str">
        <f t="shared" ref="H4:H67" si="1">+B4</f>
        <v>BRL</v>
      </c>
      <c r="I4" s="57">
        <v>-6.2</v>
      </c>
      <c r="J4" s="57">
        <v>-3.9000000000000004</v>
      </c>
      <c r="K4" s="57">
        <v>-12.7</v>
      </c>
      <c r="L4" s="57">
        <v>-18</v>
      </c>
      <c r="M4" s="59">
        <f t="shared" ref="M4:M67" si="2">+I4+J4+K4+L4</f>
        <v>-40.799999999999997</v>
      </c>
      <c r="O4" s="56" t="str">
        <f t="shared" ref="O4:O67" si="3">+H4</f>
        <v>BRL</v>
      </c>
      <c r="P4" s="57">
        <v>-0.7</v>
      </c>
      <c r="Q4" s="57">
        <v>-0.8</v>
      </c>
      <c r="R4" s="57">
        <v>-0.89999999999999991</v>
      </c>
      <c r="S4" s="57">
        <v>-0.89999999999999991</v>
      </c>
      <c r="U4" s="56" t="str">
        <f t="shared" ref="U4:U67" si="4">+O4</f>
        <v>BRL</v>
      </c>
      <c r="V4" s="57">
        <v>-0.2</v>
      </c>
      <c r="W4" s="57">
        <v>-0.30000000000000004</v>
      </c>
      <c r="X4" s="57">
        <v>-0.30000000000000004</v>
      </c>
      <c r="Y4" s="57">
        <v>-0.30000000000000004</v>
      </c>
    </row>
    <row r="5" spans="2:25" x14ac:dyDescent="0.35">
      <c r="B5" s="56" t="s">
        <v>28</v>
      </c>
      <c r="C5" s="57">
        <v>-8.9</v>
      </c>
      <c r="D5" s="57">
        <v>-7.9</v>
      </c>
      <c r="E5" s="57">
        <v>-7.5</v>
      </c>
      <c r="F5" s="57">
        <v>-7.1</v>
      </c>
      <c r="G5" s="61">
        <f t="shared" si="0"/>
        <v>-31.4</v>
      </c>
      <c r="H5" s="56" t="str">
        <f t="shared" si="1"/>
        <v>CNY</v>
      </c>
      <c r="I5" s="57">
        <v>-0.9</v>
      </c>
      <c r="J5" s="57">
        <v>-0.7</v>
      </c>
      <c r="K5" s="57">
        <v>-0.4</v>
      </c>
      <c r="L5" s="57">
        <v>-0.30000000000000004</v>
      </c>
      <c r="M5" s="59">
        <f t="shared" si="2"/>
        <v>-2.2999999999999998</v>
      </c>
      <c r="O5" s="56" t="str">
        <f t="shared" si="3"/>
        <v>CNY</v>
      </c>
      <c r="P5" s="57">
        <v>-6.8999999999999995</v>
      </c>
      <c r="Q5" s="57">
        <v>-6.1</v>
      </c>
      <c r="R5" s="57">
        <v>-6.1</v>
      </c>
      <c r="S5" s="57">
        <v>-5.8999999999999995</v>
      </c>
      <c r="U5" s="56" t="str">
        <f t="shared" si="4"/>
        <v>CNY</v>
      </c>
      <c r="V5" s="57">
        <v>-1.1000000000000001</v>
      </c>
      <c r="W5" s="57">
        <v>-1.1000000000000001</v>
      </c>
      <c r="X5" s="57">
        <v>-1</v>
      </c>
      <c r="Y5" s="57">
        <v>-0.89999999999999991</v>
      </c>
    </row>
    <row r="6" spans="2:25" x14ac:dyDescent="0.35">
      <c r="B6" s="56" t="s">
        <v>29</v>
      </c>
      <c r="C6" s="57">
        <v>-2.5</v>
      </c>
      <c r="D6" s="57">
        <v>-2.1999999999999997</v>
      </c>
      <c r="E6" s="57">
        <v>-2.1</v>
      </c>
      <c r="F6" s="57">
        <v>-2.5999999999999996</v>
      </c>
      <c r="G6" s="61">
        <f t="shared" si="0"/>
        <v>-9.3999999999999986</v>
      </c>
      <c r="H6" s="56" t="str">
        <f t="shared" si="1"/>
        <v>JPY</v>
      </c>
      <c r="I6" s="57">
        <v>-0.5</v>
      </c>
      <c r="J6" s="57">
        <v>-0.1</v>
      </c>
      <c r="K6" s="57">
        <v>-0.2</v>
      </c>
      <c r="L6" s="57">
        <v>-0.5</v>
      </c>
      <c r="M6" s="59">
        <f t="shared" si="2"/>
        <v>-1.3</v>
      </c>
      <c r="O6" s="56" t="str">
        <f t="shared" si="3"/>
        <v>JPY</v>
      </c>
      <c r="P6" s="57">
        <v>-1.9999999999999998</v>
      </c>
      <c r="Q6" s="57">
        <v>-2.0999999999999996</v>
      </c>
      <c r="R6" s="57">
        <v>-1.9</v>
      </c>
      <c r="S6" s="57">
        <v>-2.0999999999999996</v>
      </c>
      <c r="U6" s="56" t="str">
        <f t="shared" si="4"/>
        <v>JPY</v>
      </c>
      <c r="V6" s="57">
        <v>0</v>
      </c>
      <c r="W6" s="57">
        <v>0</v>
      </c>
      <c r="X6" s="57">
        <v>0</v>
      </c>
      <c r="Y6" s="57">
        <v>0</v>
      </c>
    </row>
    <row r="7" spans="2:25" x14ac:dyDescent="0.35">
      <c r="B7" s="56" t="s">
        <v>30</v>
      </c>
      <c r="C7" s="57">
        <v>-5.6</v>
      </c>
      <c r="D7" s="57">
        <v>-6.3</v>
      </c>
      <c r="E7" s="57">
        <v>-1.6</v>
      </c>
      <c r="F7" s="57">
        <v>-2.4000000000000004</v>
      </c>
      <c r="G7" s="61">
        <f t="shared" si="0"/>
        <v>-15.899999999999999</v>
      </c>
      <c r="H7" s="56" t="str">
        <f t="shared" si="1"/>
        <v>CAD</v>
      </c>
      <c r="I7" s="57">
        <v>-4.5</v>
      </c>
      <c r="J7" s="57">
        <v>-5.2</v>
      </c>
      <c r="K7" s="57">
        <v>-0.7</v>
      </c>
      <c r="L7" s="57">
        <v>-1.3</v>
      </c>
      <c r="M7" s="59">
        <f t="shared" si="2"/>
        <v>-11.7</v>
      </c>
      <c r="O7" s="56" t="str">
        <f t="shared" si="3"/>
        <v>CAD</v>
      </c>
      <c r="P7" s="57">
        <v>-0.8</v>
      </c>
      <c r="Q7" s="57">
        <v>-0.8</v>
      </c>
      <c r="R7" s="57">
        <v>-0.60000000000000009</v>
      </c>
      <c r="S7" s="57">
        <v>-0.8</v>
      </c>
      <c r="U7" s="56" t="str">
        <f t="shared" si="4"/>
        <v>CAD</v>
      </c>
      <c r="V7" s="57">
        <v>-0.30000000000000004</v>
      </c>
      <c r="W7" s="57">
        <v>-0.30000000000000004</v>
      </c>
      <c r="X7" s="57">
        <v>-0.30000000000000004</v>
      </c>
      <c r="Y7" s="57">
        <v>-0.30000000000000004</v>
      </c>
    </row>
    <row r="8" spans="2:25" x14ac:dyDescent="0.35">
      <c r="B8" s="56" t="s">
        <v>31</v>
      </c>
      <c r="C8" s="57">
        <v>-2.8000000000000003</v>
      </c>
      <c r="D8" s="57">
        <v>-3</v>
      </c>
      <c r="E8" s="57">
        <v>-3.1</v>
      </c>
      <c r="F8" s="57">
        <v>-3.8999999999999995</v>
      </c>
      <c r="G8" s="61">
        <f t="shared" si="0"/>
        <v>-12.8</v>
      </c>
      <c r="H8" s="56" t="str">
        <f t="shared" si="1"/>
        <v>MXN</v>
      </c>
      <c r="I8" s="57">
        <v>-1.6</v>
      </c>
      <c r="J8" s="57">
        <v>-1.7</v>
      </c>
      <c r="K8" s="57">
        <v>-1.2</v>
      </c>
      <c r="L8" s="57">
        <v>-2.0999999999999996</v>
      </c>
      <c r="M8" s="59">
        <f t="shared" si="2"/>
        <v>-6.6</v>
      </c>
      <c r="O8" s="56" t="str">
        <f t="shared" si="3"/>
        <v>MXN</v>
      </c>
      <c r="P8" s="57">
        <v>-0.60000000000000009</v>
      </c>
      <c r="Q8" s="57">
        <v>-0.7</v>
      </c>
      <c r="R8" s="57">
        <v>-1</v>
      </c>
      <c r="S8" s="57">
        <v>-1.1000000000000001</v>
      </c>
      <c r="U8" s="56" t="str">
        <f t="shared" si="4"/>
        <v>MXN</v>
      </c>
      <c r="V8" s="57">
        <v>-0.60000000000000009</v>
      </c>
      <c r="W8" s="57">
        <v>-0.60000000000000009</v>
      </c>
      <c r="X8" s="57">
        <v>-0.9</v>
      </c>
      <c r="Y8" s="57">
        <v>-0.7</v>
      </c>
    </row>
    <row r="9" spans="2:25" x14ac:dyDescent="0.35">
      <c r="B9" s="56" t="s">
        <v>32</v>
      </c>
      <c r="C9" s="57">
        <v>-1.6</v>
      </c>
      <c r="D9" s="57">
        <v>-1.7000000000000002</v>
      </c>
      <c r="E9" s="57">
        <v>-1.3</v>
      </c>
      <c r="F9" s="57">
        <v>-1.2999999999999998</v>
      </c>
      <c r="G9" s="61">
        <f t="shared" si="0"/>
        <v>-5.9</v>
      </c>
      <c r="H9" s="56" t="str">
        <f t="shared" si="1"/>
        <v>GBP</v>
      </c>
      <c r="I9" s="57">
        <v>-0.7</v>
      </c>
      <c r="J9" s="57">
        <v>-0.8</v>
      </c>
      <c r="K9" s="57">
        <v>-0.30000000000000004</v>
      </c>
      <c r="L9" s="57">
        <v>-0.1</v>
      </c>
      <c r="M9" s="59">
        <f t="shared" si="2"/>
        <v>-1.9000000000000001</v>
      </c>
      <c r="O9" s="56" t="str">
        <f t="shared" si="3"/>
        <v>GBP</v>
      </c>
      <c r="P9" s="57">
        <v>-0.60000000000000009</v>
      </c>
      <c r="Q9" s="57">
        <v>-0.60000000000000009</v>
      </c>
      <c r="R9" s="57">
        <v>-0.7</v>
      </c>
      <c r="S9" s="57">
        <v>-0.89999999999999991</v>
      </c>
      <c r="U9" s="56" t="str">
        <f t="shared" si="4"/>
        <v>GBP</v>
      </c>
      <c r="V9" s="57">
        <v>-0.30000000000000004</v>
      </c>
      <c r="W9" s="57">
        <v>-0.30000000000000004</v>
      </c>
      <c r="X9" s="57">
        <v>-0.30000000000000004</v>
      </c>
      <c r="Y9" s="57">
        <v>-0.30000000000000004</v>
      </c>
    </row>
    <row r="10" spans="2:25" x14ac:dyDescent="0.35">
      <c r="B10" s="56" t="s">
        <v>33</v>
      </c>
      <c r="C10" s="57">
        <v>-3.1000000000000005</v>
      </c>
      <c r="D10" s="57">
        <v>-2.4000000000000004</v>
      </c>
      <c r="E10" s="57">
        <v>-2</v>
      </c>
      <c r="F10" s="57">
        <v>-2.2000000000000002</v>
      </c>
      <c r="G10" s="61">
        <f t="shared" si="0"/>
        <v>-9.7000000000000011</v>
      </c>
      <c r="H10" s="56" t="str">
        <f t="shared" si="1"/>
        <v>RUB</v>
      </c>
      <c r="I10" s="57">
        <v>-1.4000000000000001</v>
      </c>
      <c r="J10" s="57">
        <v>-0.7</v>
      </c>
      <c r="K10" s="57">
        <v>-0.2</v>
      </c>
      <c r="L10" s="57">
        <v>-0.4</v>
      </c>
      <c r="M10" s="59">
        <f t="shared" si="2"/>
        <v>-2.7</v>
      </c>
      <c r="O10" s="56" t="str">
        <f t="shared" si="3"/>
        <v>RUB</v>
      </c>
      <c r="P10" s="57">
        <v>-1</v>
      </c>
      <c r="Q10" s="57">
        <v>-1.2000000000000002</v>
      </c>
      <c r="R10" s="57">
        <v>-1.2000000000000002</v>
      </c>
      <c r="S10" s="57">
        <v>-1.2000000000000002</v>
      </c>
      <c r="U10" s="56" t="str">
        <f t="shared" si="4"/>
        <v>RUB</v>
      </c>
      <c r="V10" s="57">
        <v>-0.7</v>
      </c>
      <c r="W10" s="57">
        <v>-0.5</v>
      </c>
      <c r="X10" s="57">
        <v>-0.60000000000000009</v>
      </c>
      <c r="Y10" s="57">
        <v>-0.60000000000000009</v>
      </c>
    </row>
    <row r="11" spans="2:25" x14ac:dyDescent="0.35">
      <c r="B11" s="56" t="s">
        <v>34</v>
      </c>
      <c r="C11" s="57">
        <v>-1.4000000000000001</v>
      </c>
      <c r="D11" s="57">
        <v>-1.5000000000000002</v>
      </c>
      <c r="E11" s="57">
        <v>-1.3</v>
      </c>
      <c r="F11" s="57">
        <v>-3.1000000000000005</v>
      </c>
      <c r="G11" s="61">
        <f t="shared" si="0"/>
        <v>-7.3000000000000007</v>
      </c>
      <c r="H11" s="56" t="str">
        <f t="shared" si="1"/>
        <v>AUD</v>
      </c>
      <c r="I11" s="57">
        <v>-0.60000000000000009</v>
      </c>
      <c r="J11" s="57">
        <v>-0.60000000000000009</v>
      </c>
      <c r="K11" s="57">
        <v>-0.4</v>
      </c>
      <c r="L11" s="57">
        <v>-2.2000000000000002</v>
      </c>
      <c r="M11" s="59">
        <f t="shared" si="2"/>
        <v>-3.8000000000000003</v>
      </c>
      <c r="O11" s="56" t="str">
        <f t="shared" si="3"/>
        <v>AUD</v>
      </c>
      <c r="P11" s="57">
        <v>-0.5</v>
      </c>
      <c r="Q11" s="57">
        <v>-0.60000000000000009</v>
      </c>
      <c r="R11" s="57">
        <v>-0.60000000000000009</v>
      </c>
      <c r="S11" s="57">
        <v>-0.60000000000000009</v>
      </c>
      <c r="U11" s="56" t="str">
        <f t="shared" si="4"/>
        <v>AUD</v>
      </c>
      <c r="V11" s="57">
        <v>-0.30000000000000004</v>
      </c>
      <c r="W11" s="57">
        <v>-0.30000000000000004</v>
      </c>
      <c r="X11" s="57">
        <v>-0.30000000000000004</v>
      </c>
      <c r="Y11" s="57">
        <v>-0.30000000000000004</v>
      </c>
    </row>
    <row r="12" spans="2:25" x14ac:dyDescent="0.35">
      <c r="B12" s="56" t="s">
        <v>35</v>
      </c>
      <c r="C12" s="57">
        <v>-1.3</v>
      </c>
      <c r="D12" s="57">
        <v>-2.8</v>
      </c>
      <c r="E12" s="57">
        <v>-1.9000000000000001</v>
      </c>
      <c r="F12" s="57">
        <v>-1.3</v>
      </c>
      <c r="G12" s="61">
        <f t="shared" si="0"/>
        <v>-7.3</v>
      </c>
      <c r="H12" s="56" t="str">
        <f t="shared" si="1"/>
        <v>INR</v>
      </c>
      <c r="I12" s="57">
        <v>-1</v>
      </c>
      <c r="J12" s="57">
        <v>-2.5</v>
      </c>
      <c r="K12" s="57">
        <v>-1.6</v>
      </c>
      <c r="L12" s="57">
        <v>-1</v>
      </c>
      <c r="M12" s="59">
        <f t="shared" si="2"/>
        <v>-6.1</v>
      </c>
      <c r="O12" s="56" t="str">
        <f t="shared" si="3"/>
        <v>INR</v>
      </c>
      <c r="P12" s="57">
        <v>-0.30000000000000004</v>
      </c>
      <c r="Q12" s="57">
        <v>-0.30000000000000004</v>
      </c>
      <c r="R12" s="57">
        <v>-0.30000000000000004</v>
      </c>
      <c r="S12" s="57">
        <v>-0.30000000000000004</v>
      </c>
      <c r="U12" s="56" t="str">
        <f t="shared" si="4"/>
        <v>INR</v>
      </c>
      <c r="V12" s="57">
        <v>0</v>
      </c>
      <c r="W12" s="57">
        <v>0</v>
      </c>
      <c r="X12" s="57">
        <v>0</v>
      </c>
      <c r="Y12" s="57">
        <v>0</v>
      </c>
    </row>
    <row r="13" spans="2:25" x14ac:dyDescent="0.35">
      <c r="B13" s="56" t="s">
        <v>83</v>
      </c>
      <c r="C13" s="57">
        <v>-1.1000000000000001</v>
      </c>
      <c r="D13" s="57">
        <v>-0.90000000000000013</v>
      </c>
      <c r="E13" s="57">
        <v>-1.8</v>
      </c>
      <c r="F13" s="57">
        <v>-1</v>
      </c>
      <c r="G13" s="61">
        <f t="shared" si="0"/>
        <v>-4.8</v>
      </c>
      <c r="H13" s="56" t="str">
        <f t="shared" si="1"/>
        <v>ZAR</v>
      </c>
      <c r="I13" s="57">
        <v>-0.79999999999999993</v>
      </c>
      <c r="J13" s="57">
        <v>-0.60000000000000009</v>
      </c>
      <c r="K13" s="57">
        <v>-1.5</v>
      </c>
      <c r="L13" s="57">
        <v>-0.7</v>
      </c>
      <c r="M13" s="59">
        <f t="shared" si="2"/>
        <v>-3.5999999999999996</v>
      </c>
      <c r="O13" s="56" t="str">
        <f t="shared" si="3"/>
        <v>ZAR</v>
      </c>
      <c r="P13" s="57">
        <v>-0.30000000000000004</v>
      </c>
      <c r="Q13" s="57">
        <v>-0.30000000000000004</v>
      </c>
      <c r="R13" s="57">
        <v>-0.30000000000000004</v>
      </c>
      <c r="S13" s="57">
        <v>-0.30000000000000004</v>
      </c>
      <c r="U13" s="56" t="str">
        <f t="shared" si="4"/>
        <v>ZAR</v>
      </c>
      <c r="V13" s="57">
        <v>0</v>
      </c>
      <c r="W13" s="57">
        <v>0</v>
      </c>
      <c r="X13" s="57">
        <v>0</v>
      </c>
      <c r="Y13" s="57">
        <v>0</v>
      </c>
    </row>
    <row r="14" spans="2:25" x14ac:dyDescent="0.35">
      <c r="B14" s="56" t="s">
        <v>84</v>
      </c>
      <c r="C14" s="57">
        <v>-0.60000000000000009</v>
      </c>
      <c r="D14" s="57">
        <v>-0.60000000000000009</v>
      </c>
      <c r="E14" s="57">
        <v>-0.60000000000000009</v>
      </c>
      <c r="F14" s="57">
        <v>-0.60000000000000009</v>
      </c>
      <c r="G14" s="61">
        <f t="shared" si="0"/>
        <v>-2.4000000000000004</v>
      </c>
      <c r="H14" s="56" t="str">
        <f t="shared" si="1"/>
        <v>ARS</v>
      </c>
      <c r="I14" s="57">
        <v>0</v>
      </c>
      <c r="J14" s="57">
        <v>0</v>
      </c>
      <c r="K14" s="57">
        <v>0</v>
      </c>
      <c r="L14" s="57">
        <v>0</v>
      </c>
      <c r="M14" s="59">
        <f t="shared" si="2"/>
        <v>0</v>
      </c>
      <c r="O14" s="56" t="str">
        <f t="shared" si="3"/>
        <v>ARS</v>
      </c>
      <c r="P14" s="57">
        <v>-0.30000000000000004</v>
      </c>
      <c r="Q14" s="57">
        <v>-0.30000000000000004</v>
      </c>
      <c r="R14" s="57">
        <v>-0.30000000000000004</v>
      </c>
      <c r="S14" s="57">
        <v>-0.30000000000000004</v>
      </c>
      <c r="U14" s="56" t="str">
        <f t="shared" si="4"/>
        <v>ARS</v>
      </c>
      <c r="V14" s="57">
        <v>-0.30000000000000004</v>
      </c>
      <c r="W14" s="57">
        <v>-0.30000000000000004</v>
      </c>
      <c r="X14" s="57">
        <v>-0.30000000000000004</v>
      </c>
      <c r="Y14" s="57">
        <v>-0.30000000000000004</v>
      </c>
    </row>
    <row r="15" spans="2:25" x14ac:dyDescent="0.35">
      <c r="B15" s="56" t="s">
        <v>65</v>
      </c>
      <c r="C15" s="57">
        <v>-2.3000000000000003</v>
      </c>
      <c r="D15" s="57">
        <v>-1.1000000000000001</v>
      </c>
      <c r="E15" s="57">
        <v>-1.2000000000000002</v>
      </c>
      <c r="F15" s="57">
        <v>-1</v>
      </c>
      <c r="G15" s="61">
        <f t="shared" si="0"/>
        <v>-5.6000000000000005</v>
      </c>
      <c r="H15" s="56" t="str">
        <f t="shared" si="1"/>
        <v>TRY</v>
      </c>
      <c r="I15" s="57">
        <v>-1.4000000000000001</v>
      </c>
      <c r="J15" s="57">
        <v>-0.2</v>
      </c>
      <c r="K15" s="57">
        <v>-0.1</v>
      </c>
      <c r="L15" s="57">
        <v>-0.1</v>
      </c>
      <c r="M15" s="59">
        <f t="shared" si="2"/>
        <v>-1.8000000000000003</v>
      </c>
      <c r="O15" s="56" t="str">
        <f t="shared" si="3"/>
        <v>TRY</v>
      </c>
      <c r="P15" s="57">
        <v>-0.5</v>
      </c>
      <c r="Q15" s="57">
        <v>-0.60000000000000009</v>
      </c>
      <c r="R15" s="57">
        <v>-0.60000000000000009</v>
      </c>
      <c r="S15" s="57">
        <v>-0.60000000000000009</v>
      </c>
      <c r="U15" s="56" t="str">
        <f t="shared" si="4"/>
        <v>TRY</v>
      </c>
      <c r="V15" s="57">
        <v>-0.4</v>
      </c>
      <c r="W15" s="57">
        <v>-0.30000000000000004</v>
      </c>
      <c r="X15" s="57">
        <v>-0.5</v>
      </c>
      <c r="Y15" s="57">
        <v>-0.30000000000000004</v>
      </c>
    </row>
    <row r="16" spans="2:25" x14ac:dyDescent="0.35">
      <c r="B16" s="56" t="s">
        <v>85</v>
      </c>
      <c r="C16" s="57">
        <v>-0.30000000000000004</v>
      </c>
      <c r="D16" s="57">
        <v>-0.4</v>
      </c>
      <c r="E16" s="57">
        <v>-0.30000000000000004</v>
      </c>
      <c r="F16" s="57">
        <v>-0.30000000000000004</v>
      </c>
      <c r="G16" s="61">
        <f t="shared" si="0"/>
        <v>-1.3</v>
      </c>
      <c r="H16" s="56" t="str">
        <f t="shared" si="1"/>
        <v>AED</v>
      </c>
      <c r="I16" s="57">
        <v>0</v>
      </c>
      <c r="J16" s="57">
        <v>0</v>
      </c>
      <c r="K16" s="57">
        <v>0</v>
      </c>
      <c r="L16" s="57">
        <v>0</v>
      </c>
      <c r="M16" s="59">
        <f t="shared" si="2"/>
        <v>0</v>
      </c>
      <c r="O16" s="56" t="str">
        <f t="shared" si="3"/>
        <v>AED</v>
      </c>
      <c r="P16" s="57">
        <v>-0.30000000000000004</v>
      </c>
      <c r="Q16" s="57">
        <v>-0.4</v>
      </c>
      <c r="R16" s="57">
        <v>-0.30000000000000004</v>
      </c>
      <c r="S16" s="57">
        <v>-0.30000000000000004</v>
      </c>
      <c r="U16" s="56" t="str">
        <f t="shared" si="4"/>
        <v>AED</v>
      </c>
      <c r="V16" s="57">
        <v>0</v>
      </c>
      <c r="W16" s="57">
        <v>0</v>
      </c>
      <c r="X16" s="57">
        <v>0</v>
      </c>
      <c r="Y16" s="57">
        <v>0</v>
      </c>
    </row>
    <row r="17" spans="2:25" x14ac:dyDescent="0.35">
      <c r="B17" s="56" t="s">
        <v>86</v>
      </c>
      <c r="C17" s="57">
        <v>0</v>
      </c>
      <c r="D17" s="57">
        <v>0</v>
      </c>
      <c r="E17" s="57">
        <v>0</v>
      </c>
      <c r="F17" s="57">
        <v>0</v>
      </c>
      <c r="G17" s="61">
        <f t="shared" si="0"/>
        <v>0</v>
      </c>
      <c r="H17" s="56" t="str">
        <f t="shared" si="1"/>
        <v>AOA</v>
      </c>
      <c r="I17" s="57">
        <v>0</v>
      </c>
      <c r="J17" s="57">
        <v>0</v>
      </c>
      <c r="K17" s="57">
        <v>0</v>
      </c>
      <c r="L17" s="57">
        <v>0</v>
      </c>
      <c r="M17" s="59">
        <f t="shared" si="2"/>
        <v>0</v>
      </c>
      <c r="O17" s="56" t="str">
        <f t="shared" si="3"/>
        <v>AOA</v>
      </c>
      <c r="P17" s="57">
        <v>0</v>
      </c>
      <c r="Q17" s="57">
        <v>0</v>
      </c>
      <c r="R17" s="57">
        <v>0</v>
      </c>
      <c r="S17" s="57">
        <v>0</v>
      </c>
      <c r="U17" s="56" t="str">
        <f t="shared" si="4"/>
        <v>AOA</v>
      </c>
      <c r="V17" s="57">
        <v>0</v>
      </c>
      <c r="W17" s="57">
        <v>0</v>
      </c>
      <c r="X17" s="57">
        <v>0</v>
      </c>
      <c r="Y17" s="57">
        <v>0</v>
      </c>
    </row>
    <row r="18" spans="2:25" x14ac:dyDescent="0.35">
      <c r="B18" s="56" t="s">
        <v>87</v>
      </c>
      <c r="C18" s="57">
        <v>0</v>
      </c>
      <c r="D18" s="57">
        <v>0</v>
      </c>
      <c r="E18" s="57">
        <v>0</v>
      </c>
      <c r="F18" s="57">
        <v>0</v>
      </c>
      <c r="G18" s="61">
        <f t="shared" si="0"/>
        <v>0</v>
      </c>
      <c r="H18" s="56" t="str">
        <f t="shared" si="1"/>
        <v>BDT</v>
      </c>
      <c r="I18" s="57">
        <v>0</v>
      </c>
      <c r="J18" s="57">
        <v>0</v>
      </c>
      <c r="K18" s="57">
        <v>0</v>
      </c>
      <c r="L18" s="57">
        <v>0</v>
      </c>
      <c r="M18" s="59">
        <f t="shared" si="2"/>
        <v>0</v>
      </c>
      <c r="O18" s="56" t="str">
        <f t="shared" si="3"/>
        <v>BDT</v>
      </c>
      <c r="P18" s="57">
        <v>0</v>
      </c>
      <c r="Q18" s="57">
        <v>0</v>
      </c>
      <c r="R18" s="57">
        <v>0</v>
      </c>
      <c r="S18" s="57">
        <v>0</v>
      </c>
      <c r="U18" s="56" t="str">
        <f t="shared" si="4"/>
        <v>BDT</v>
      </c>
      <c r="V18" s="57">
        <v>0</v>
      </c>
      <c r="W18" s="57">
        <v>0</v>
      </c>
      <c r="X18" s="57">
        <v>0</v>
      </c>
      <c r="Y18" s="57">
        <v>0</v>
      </c>
    </row>
    <row r="19" spans="2:25" x14ac:dyDescent="0.35">
      <c r="B19" s="56" t="s">
        <v>88</v>
      </c>
      <c r="C19" s="57">
        <v>-0.1</v>
      </c>
      <c r="D19" s="57">
        <v>-0.1</v>
      </c>
      <c r="E19" s="57">
        <v>0</v>
      </c>
      <c r="F19" s="57">
        <v>0</v>
      </c>
      <c r="G19" s="61">
        <f t="shared" si="0"/>
        <v>-0.2</v>
      </c>
      <c r="H19" s="56" t="str">
        <f t="shared" si="1"/>
        <v>BGN</v>
      </c>
      <c r="I19" s="57">
        <v>-0.1</v>
      </c>
      <c r="J19" s="57">
        <v>-0.1</v>
      </c>
      <c r="K19" s="57">
        <v>0</v>
      </c>
      <c r="L19" s="57">
        <v>0</v>
      </c>
      <c r="M19" s="59">
        <f t="shared" si="2"/>
        <v>-0.2</v>
      </c>
      <c r="O19" s="56" t="str">
        <f t="shared" si="3"/>
        <v>BGN</v>
      </c>
      <c r="P19" s="57">
        <v>0</v>
      </c>
      <c r="Q19" s="57">
        <v>0</v>
      </c>
      <c r="R19" s="57">
        <v>0</v>
      </c>
      <c r="S19" s="57">
        <v>0</v>
      </c>
      <c r="U19" s="56" t="str">
        <f t="shared" si="4"/>
        <v>BGN</v>
      </c>
      <c r="V19" s="57">
        <v>0</v>
      </c>
      <c r="W19" s="57">
        <v>0</v>
      </c>
      <c r="X19" s="57">
        <v>0</v>
      </c>
      <c r="Y19" s="57">
        <v>0</v>
      </c>
    </row>
    <row r="20" spans="2:25" x14ac:dyDescent="0.35">
      <c r="B20" s="56" t="s">
        <v>89</v>
      </c>
      <c r="C20" s="57">
        <v>0</v>
      </c>
      <c r="D20" s="57">
        <v>0</v>
      </c>
      <c r="E20" s="57">
        <v>0</v>
      </c>
      <c r="F20" s="57">
        <v>0</v>
      </c>
      <c r="G20" s="61">
        <f t="shared" si="0"/>
        <v>0</v>
      </c>
      <c r="H20" s="56" t="str">
        <f t="shared" si="1"/>
        <v>BHD</v>
      </c>
      <c r="I20" s="57">
        <v>0</v>
      </c>
      <c r="J20" s="57">
        <v>0</v>
      </c>
      <c r="K20" s="57">
        <v>0</v>
      </c>
      <c r="L20" s="57">
        <v>0</v>
      </c>
      <c r="M20" s="59">
        <f t="shared" si="2"/>
        <v>0</v>
      </c>
      <c r="O20" s="56" t="str">
        <f t="shared" si="3"/>
        <v>BHD</v>
      </c>
      <c r="P20" s="57">
        <v>0</v>
      </c>
      <c r="Q20" s="57">
        <v>0</v>
      </c>
      <c r="R20" s="57">
        <v>0</v>
      </c>
      <c r="S20" s="57">
        <v>0</v>
      </c>
      <c r="U20" s="56" t="str">
        <f t="shared" si="4"/>
        <v>BHD</v>
      </c>
      <c r="V20" s="57">
        <v>0</v>
      </c>
      <c r="W20" s="57">
        <v>0</v>
      </c>
      <c r="X20" s="57">
        <v>0</v>
      </c>
      <c r="Y20" s="57">
        <v>0</v>
      </c>
    </row>
    <row r="21" spans="2:25" x14ac:dyDescent="0.35">
      <c r="B21" s="56" t="s">
        <v>90</v>
      </c>
      <c r="C21" s="57">
        <v>0</v>
      </c>
      <c r="D21" s="57">
        <v>0</v>
      </c>
      <c r="E21" s="57">
        <v>0</v>
      </c>
      <c r="F21" s="57">
        <v>0</v>
      </c>
      <c r="G21" s="61">
        <f t="shared" si="0"/>
        <v>0</v>
      </c>
      <c r="H21" s="56" t="str">
        <f t="shared" si="1"/>
        <v>BND</v>
      </c>
      <c r="I21" s="57">
        <v>0</v>
      </c>
      <c r="J21" s="57">
        <v>0</v>
      </c>
      <c r="K21" s="57">
        <v>0</v>
      </c>
      <c r="L21" s="57">
        <v>0</v>
      </c>
      <c r="M21" s="59">
        <f t="shared" si="2"/>
        <v>0</v>
      </c>
      <c r="O21" s="56" t="str">
        <f t="shared" si="3"/>
        <v>BND</v>
      </c>
      <c r="P21" s="57">
        <v>0</v>
      </c>
      <c r="Q21" s="57">
        <v>0</v>
      </c>
      <c r="R21" s="57">
        <v>0</v>
      </c>
      <c r="S21" s="57">
        <v>0</v>
      </c>
      <c r="U21" s="56" t="str">
        <f t="shared" si="4"/>
        <v>BND</v>
      </c>
      <c r="V21" s="57">
        <v>0</v>
      </c>
      <c r="W21" s="57">
        <v>0</v>
      </c>
      <c r="X21" s="57">
        <v>0</v>
      </c>
      <c r="Y21" s="57">
        <v>0</v>
      </c>
    </row>
    <row r="22" spans="2:25" x14ac:dyDescent="0.35">
      <c r="B22" s="56" t="s">
        <v>91</v>
      </c>
      <c r="C22" s="57">
        <v>0</v>
      </c>
      <c r="D22" s="57">
        <v>0</v>
      </c>
      <c r="E22" s="57">
        <v>0</v>
      </c>
      <c r="F22" s="57">
        <v>0</v>
      </c>
      <c r="G22" s="61">
        <f t="shared" si="0"/>
        <v>0</v>
      </c>
      <c r="H22" s="56" t="str">
        <f t="shared" si="1"/>
        <v>BOB</v>
      </c>
      <c r="I22" s="57">
        <v>0</v>
      </c>
      <c r="J22" s="57">
        <v>0</v>
      </c>
      <c r="K22" s="57">
        <v>0</v>
      </c>
      <c r="L22" s="57">
        <v>0</v>
      </c>
      <c r="M22" s="59">
        <f t="shared" si="2"/>
        <v>0</v>
      </c>
      <c r="O22" s="56" t="str">
        <f t="shared" si="3"/>
        <v>BOB</v>
      </c>
      <c r="P22" s="57">
        <v>0</v>
      </c>
      <c r="Q22" s="57">
        <v>0</v>
      </c>
      <c r="R22" s="57">
        <v>0</v>
      </c>
      <c r="S22" s="57">
        <v>0</v>
      </c>
      <c r="U22" s="56" t="str">
        <f t="shared" si="4"/>
        <v>BOB</v>
      </c>
      <c r="V22" s="57">
        <v>0</v>
      </c>
      <c r="W22" s="57">
        <v>0</v>
      </c>
      <c r="X22" s="57">
        <v>0</v>
      </c>
      <c r="Y22" s="57">
        <v>0</v>
      </c>
    </row>
    <row r="23" spans="2:25" x14ac:dyDescent="0.35">
      <c r="B23" s="56" t="s">
        <v>92</v>
      </c>
      <c r="C23" s="57">
        <v>0</v>
      </c>
      <c r="D23" s="57">
        <v>0</v>
      </c>
      <c r="E23" s="57">
        <v>0</v>
      </c>
      <c r="F23" s="57">
        <v>0</v>
      </c>
      <c r="G23" s="61">
        <f t="shared" si="0"/>
        <v>0</v>
      </c>
      <c r="H23" s="56" t="str">
        <f t="shared" si="1"/>
        <v>BYN</v>
      </c>
      <c r="I23" s="57">
        <v>0</v>
      </c>
      <c r="J23" s="57">
        <v>0</v>
      </c>
      <c r="K23" s="57">
        <v>0</v>
      </c>
      <c r="L23" s="57">
        <v>0</v>
      </c>
      <c r="M23" s="59">
        <f t="shared" si="2"/>
        <v>0</v>
      </c>
      <c r="O23" s="56" t="str">
        <f t="shared" si="3"/>
        <v>BYN</v>
      </c>
      <c r="P23" s="57">
        <v>0</v>
      </c>
      <c r="Q23" s="57">
        <v>0</v>
      </c>
      <c r="R23" s="57">
        <v>0</v>
      </c>
      <c r="S23" s="57">
        <v>0</v>
      </c>
      <c r="U23" s="56" t="str">
        <f t="shared" si="4"/>
        <v>BYN</v>
      </c>
      <c r="V23" s="57">
        <v>0</v>
      </c>
      <c r="W23" s="57">
        <v>0</v>
      </c>
      <c r="X23" s="57">
        <v>0</v>
      </c>
      <c r="Y23" s="57">
        <v>0</v>
      </c>
    </row>
    <row r="24" spans="2:25" x14ac:dyDescent="0.35">
      <c r="B24" s="56" t="s">
        <v>93</v>
      </c>
      <c r="C24" s="57">
        <v>-0.9</v>
      </c>
      <c r="D24" s="57">
        <v>-0.90000000000000013</v>
      </c>
      <c r="E24" s="57">
        <v>-0.90000000000000013</v>
      </c>
      <c r="F24" s="57">
        <v>-0.90000000000000013</v>
      </c>
      <c r="G24" s="61">
        <f t="shared" si="0"/>
        <v>-3.6000000000000005</v>
      </c>
      <c r="H24" s="56" t="str">
        <f t="shared" si="1"/>
        <v>CHF</v>
      </c>
      <c r="I24" s="57">
        <v>-0.1</v>
      </c>
      <c r="J24" s="57">
        <v>0</v>
      </c>
      <c r="K24" s="57">
        <v>0</v>
      </c>
      <c r="L24" s="57">
        <v>0</v>
      </c>
      <c r="M24" s="59">
        <f t="shared" si="2"/>
        <v>-0.1</v>
      </c>
      <c r="O24" s="56" t="str">
        <f t="shared" si="3"/>
        <v>CHF</v>
      </c>
      <c r="P24" s="57">
        <v>-0.5</v>
      </c>
      <c r="Q24" s="57">
        <v>-0.60000000000000009</v>
      </c>
      <c r="R24" s="57">
        <v>-0.60000000000000009</v>
      </c>
      <c r="S24" s="57">
        <v>-0.60000000000000009</v>
      </c>
      <c r="U24" s="56" t="str">
        <f t="shared" si="4"/>
        <v>CHF</v>
      </c>
      <c r="V24" s="57">
        <v>-0.30000000000000004</v>
      </c>
      <c r="W24" s="57">
        <v>-0.30000000000000004</v>
      </c>
      <c r="X24" s="57">
        <v>-0.30000000000000004</v>
      </c>
      <c r="Y24" s="57">
        <v>-0.30000000000000004</v>
      </c>
    </row>
    <row r="25" spans="2:25" x14ac:dyDescent="0.35">
      <c r="B25" s="56" t="s">
        <v>94</v>
      </c>
      <c r="C25" s="57">
        <v>-0.1</v>
      </c>
      <c r="D25" s="57">
        <v>-0.30000000000000004</v>
      </c>
      <c r="E25" s="57">
        <v>-0.30000000000000004</v>
      </c>
      <c r="F25" s="57">
        <v>-0.2</v>
      </c>
      <c r="G25" s="61">
        <f t="shared" si="0"/>
        <v>-0.90000000000000013</v>
      </c>
      <c r="H25" s="56" t="str">
        <f t="shared" si="1"/>
        <v>CLP</v>
      </c>
      <c r="I25" s="57">
        <v>-0.1</v>
      </c>
      <c r="J25" s="57">
        <v>-0.30000000000000004</v>
      </c>
      <c r="K25" s="57">
        <v>-0.30000000000000004</v>
      </c>
      <c r="L25" s="57">
        <v>-0.2</v>
      </c>
      <c r="M25" s="59">
        <f t="shared" si="2"/>
        <v>-0.90000000000000013</v>
      </c>
      <c r="O25" s="56" t="str">
        <f t="shared" si="3"/>
        <v>CLP</v>
      </c>
      <c r="P25" s="57">
        <v>0</v>
      </c>
      <c r="Q25" s="57">
        <v>0</v>
      </c>
      <c r="R25" s="57">
        <v>0</v>
      </c>
      <c r="S25" s="57">
        <v>0</v>
      </c>
      <c r="U25" s="56" t="str">
        <f t="shared" si="4"/>
        <v>CLP</v>
      </c>
      <c r="V25" s="57">
        <v>0</v>
      </c>
      <c r="W25" s="57">
        <v>0</v>
      </c>
      <c r="X25" s="57">
        <v>0</v>
      </c>
      <c r="Y25" s="57">
        <v>0</v>
      </c>
    </row>
    <row r="26" spans="2:25" x14ac:dyDescent="0.35">
      <c r="B26" s="56" t="s">
        <v>95</v>
      </c>
      <c r="C26" s="57">
        <v>-0.5</v>
      </c>
      <c r="D26" s="57">
        <v>-0.8</v>
      </c>
      <c r="E26" s="57">
        <v>-0.90000000000000013</v>
      </c>
      <c r="F26" s="57">
        <v>-0.8</v>
      </c>
      <c r="G26" s="61">
        <f t="shared" si="0"/>
        <v>-3</v>
      </c>
      <c r="H26" s="56" t="str">
        <f t="shared" si="1"/>
        <v>COP</v>
      </c>
      <c r="I26" s="57">
        <v>-0.1</v>
      </c>
      <c r="J26" s="57">
        <v>-0.30000000000000004</v>
      </c>
      <c r="K26" s="57">
        <v>-0.30000000000000004</v>
      </c>
      <c r="L26" s="57">
        <v>-0.2</v>
      </c>
      <c r="M26" s="59">
        <f t="shared" si="2"/>
        <v>-0.90000000000000013</v>
      </c>
      <c r="O26" s="56" t="str">
        <f t="shared" si="3"/>
        <v>COP</v>
      </c>
      <c r="P26" s="57">
        <v>-0.30000000000000004</v>
      </c>
      <c r="Q26" s="57">
        <v>-0.30000000000000004</v>
      </c>
      <c r="R26" s="57">
        <v>-0.30000000000000004</v>
      </c>
      <c r="S26" s="57">
        <v>-0.30000000000000004</v>
      </c>
      <c r="U26" s="56" t="str">
        <f t="shared" si="4"/>
        <v>COP</v>
      </c>
      <c r="V26" s="57">
        <v>-0.1</v>
      </c>
      <c r="W26" s="57">
        <v>-0.2</v>
      </c>
      <c r="X26" s="57">
        <v>-0.30000000000000004</v>
      </c>
      <c r="Y26" s="57">
        <v>-0.30000000000000004</v>
      </c>
    </row>
    <row r="27" spans="2:25" x14ac:dyDescent="0.35">
      <c r="B27" s="56" t="s">
        <v>96</v>
      </c>
      <c r="C27" s="57">
        <v>0</v>
      </c>
      <c r="D27" s="57">
        <v>0</v>
      </c>
      <c r="E27" s="57">
        <v>0</v>
      </c>
      <c r="F27" s="57">
        <v>-0.1</v>
      </c>
      <c r="G27" s="61">
        <f t="shared" si="0"/>
        <v>-0.1</v>
      </c>
      <c r="H27" s="56" t="str">
        <f t="shared" si="1"/>
        <v>CRC</v>
      </c>
      <c r="I27" s="57">
        <v>0</v>
      </c>
      <c r="J27" s="57">
        <v>0</v>
      </c>
      <c r="K27" s="57">
        <v>0</v>
      </c>
      <c r="L27" s="57">
        <v>-0.1</v>
      </c>
      <c r="M27" s="59">
        <f t="shared" si="2"/>
        <v>-0.1</v>
      </c>
      <c r="O27" s="56" t="str">
        <f t="shared" si="3"/>
        <v>CRC</v>
      </c>
      <c r="P27" s="57">
        <v>0</v>
      </c>
      <c r="Q27" s="57">
        <v>0</v>
      </c>
      <c r="R27" s="57">
        <v>0</v>
      </c>
      <c r="S27" s="57">
        <v>0</v>
      </c>
      <c r="U27" s="56" t="str">
        <f t="shared" si="4"/>
        <v>CRC</v>
      </c>
      <c r="V27" s="57">
        <v>0</v>
      </c>
      <c r="W27" s="57">
        <v>0</v>
      </c>
      <c r="X27" s="57">
        <v>0</v>
      </c>
      <c r="Y27" s="57">
        <v>0</v>
      </c>
    </row>
    <row r="28" spans="2:25" x14ac:dyDescent="0.35">
      <c r="B28" s="56" t="s">
        <v>97</v>
      </c>
      <c r="C28" s="57">
        <v>0</v>
      </c>
      <c r="D28" s="57">
        <v>0</v>
      </c>
      <c r="E28" s="57">
        <v>0</v>
      </c>
      <c r="F28" s="57">
        <v>0</v>
      </c>
      <c r="G28" s="61">
        <f t="shared" si="0"/>
        <v>0</v>
      </c>
      <c r="H28" s="56" t="str">
        <f t="shared" si="1"/>
        <v>CUP</v>
      </c>
      <c r="I28" s="57">
        <v>0</v>
      </c>
      <c r="J28" s="57">
        <v>0</v>
      </c>
      <c r="K28" s="57">
        <v>0</v>
      </c>
      <c r="L28" s="57">
        <v>0</v>
      </c>
      <c r="M28" s="59">
        <f t="shared" si="2"/>
        <v>0</v>
      </c>
      <c r="O28" s="56" t="str">
        <f t="shared" si="3"/>
        <v>CUP</v>
      </c>
      <c r="P28" s="57">
        <v>0</v>
      </c>
      <c r="Q28" s="57">
        <v>0</v>
      </c>
      <c r="R28" s="57">
        <v>0</v>
      </c>
      <c r="S28" s="57">
        <v>0</v>
      </c>
      <c r="U28" s="56" t="str">
        <f t="shared" si="4"/>
        <v>CUP</v>
      </c>
      <c r="V28" s="57">
        <v>0</v>
      </c>
      <c r="W28" s="57">
        <v>0</v>
      </c>
      <c r="X28" s="57">
        <v>0</v>
      </c>
      <c r="Y28" s="57">
        <v>0</v>
      </c>
    </row>
    <row r="29" spans="2:25" x14ac:dyDescent="0.35">
      <c r="B29" s="56" t="s">
        <v>98</v>
      </c>
      <c r="C29" s="57">
        <v>-0.30000000000000004</v>
      </c>
      <c r="D29" s="57">
        <v>0</v>
      </c>
      <c r="E29" s="57">
        <v>0</v>
      </c>
      <c r="F29" s="57">
        <v>0</v>
      </c>
      <c r="G29" s="61">
        <f t="shared" si="0"/>
        <v>-0.30000000000000004</v>
      </c>
      <c r="H29" s="56" t="str">
        <f t="shared" si="1"/>
        <v>CZK</v>
      </c>
      <c r="I29" s="57">
        <v>-0.30000000000000004</v>
      </c>
      <c r="J29" s="57">
        <v>0</v>
      </c>
      <c r="K29" s="57">
        <v>0</v>
      </c>
      <c r="L29" s="57">
        <v>0</v>
      </c>
      <c r="M29" s="59">
        <f t="shared" si="2"/>
        <v>-0.30000000000000004</v>
      </c>
      <c r="O29" s="56" t="str">
        <f t="shared" si="3"/>
        <v>CZK</v>
      </c>
      <c r="P29" s="57">
        <v>0</v>
      </c>
      <c r="Q29" s="57">
        <v>0</v>
      </c>
      <c r="R29" s="57">
        <v>0</v>
      </c>
      <c r="S29" s="57">
        <v>0</v>
      </c>
      <c r="U29" s="56" t="str">
        <f t="shared" si="4"/>
        <v>CZK</v>
      </c>
      <c r="V29" s="57">
        <v>0</v>
      </c>
      <c r="W29" s="57">
        <v>0</v>
      </c>
      <c r="X29" s="57">
        <v>0</v>
      </c>
      <c r="Y29" s="57">
        <v>0</v>
      </c>
    </row>
    <row r="30" spans="2:25" x14ac:dyDescent="0.35">
      <c r="B30" s="56" t="s">
        <v>99</v>
      </c>
      <c r="C30" s="57">
        <v>-0.4</v>
      </c>
      <c r="D30" s="57">
        <v>-0.30000000000000004</v>
      </c>
      <c r="E30" s="57">
        <v>-0.1</v>
      </c>
      <c r="F30" s="57">
        <v>-0.1</v>
      </c>
      <c r="G30" s="61">
        <f t="shared" si="0"/>
        <v>-0.9</v>
      </c>
      <c r="H30" s="56" t="str">
        <f t="shared" si="1"/>
        <v>DKK</v>
      </c>
      <c r="I30" s="57">
        <v>-0.4</v>
      </c>
      <c r="J30" s="57">
        <v>-0.30000000000000004</v>
      </c>
      <c r="K30" s="57">
        <v>-0.1</v>
      </c>
      <c r="L30" s="57">
        <v>0</v>
      </c>
      <c r="M30" s="59">
        <f t="shared" si="2"/>
        <v>-0.8</v>
      </c>
      <c r="O30" s="56" t="str">
        <f t="shared" si="3"/>
        <v>DKK</v>
      </c>
      <c r="P30" s="57">
        <v>0</v>
      </c>
      <c r="Q30" s="57">
        <v>0</v>
      </c>
      <c r="R30" s="57">
        <v>0</v>
      </c>
      <c r="S30" s="57">
        <v>-0.1</v>
      </c>
      <c r="U30" s="56" t="str">
        <f t="shared" si="4"/>
        <v>DKK</v>
      </c>
      <c r="V30" s="57">
        <v>0</v>
      </c>
      <c r="W30" s="57">
        <v>0</v>
      </c>
      <c r="X30" s="57">
        <v>0</v>
      </c>
      <c r="Y30" s="57">
        <v>0</v>
      </c>
    </row>
    <row r="31" spans="2:25" x14ac:dyDescent="0.35">
      <c r="B31" s="56" t="s">
        <v>100</v>
      </c>
      <c r="C31" s="57">
        <v>0</v>
      </c>
      <c r="D31" s="57">
        <v>0</v>
      </c>
      <c r="E31" s="57">
        <v>0</v>
      </c>
      <c r="F31" s="57">
        <v>0</v>
      </c>
      <c r="G31" s="61">
        <f t="shared" si="0"/>
        <v>0</v>
      </c>
      <c r="H31" s="56" t="str">
        <f t="shared" si="1"/>
        <v>DOP</v>
      </c>
      <c r="I31" s="57">
        <v>0</v>
      </c>
      <c r="J31" s="57">
        <v>0</v>
      </c>
      <c r="K31" s="57">
        <v>0</v>
      </c>
      <c r="L31" s="57">
        <v>0</v>
      </c>
      <c r="M31" s="59">
        <f t="shared" si="2"/>
        <v>0</v>
      </c>
      <c r="O31" s="56" t="str">
        <f t="shared" si="3"/>
        <v>DOP</v>
      </c>
      <c r="P31" s="57">
        <v>0</v>
      </c>
      <c r="Q31" s="57">
        <v>0</v>
      </c>
      <c r="R31" s="57">
        <v>0</v>
      </c>
      <c r="S31" s="57">
        <v>0</v>
      </c>
      <c r="U31" s="56" t="str">
        <f t="shared" si="4"/>
        <v>DOP</v>
      </c>
      <c r="V31" s="57">
        <v>0</v>
      </c>
      <c r="W31" s="57">
        <v>0</v>
      </c>
      <c r="X31" s="57">
        <v>0</v>
      </c>
      <c r="Y31" s="57">
        <v>0</v>
      </c>
    </row>
    <row r="32" spans="2:25" x14ac:dyDescent="0.35">
      <c r="B32" s="56" t="s">
        <v>101</v>
      </c>
      <c r="C32" s="57">
        <v>0</v>
      </c>
      <c r="D32" s="57">
        <v>0</v>
      </c>
      <c r="E32" s="57">
        <v>0</v>
      </c>
      <c r="F32" s="57">
        <v>0</v>
      </c>
      <c r="G32" s="61">
        <f t="shared" si="0"/>
        <v>0</v>
      </c>
      <c r="H32" s="56" t="str">
        <f t="shared" si="1"/>
        <v>DZD</v>
      </c>
      <c r="I32" s="57">
        <v>0</v>
      </c>
      <c r="J32" s="57">
        <v>0</v>
      </c>
      <c r="K32" s="57">
        <v>0</v>
      </c>
      <c r="L32" s="57">
        <v>0</v>
      </c>
      <c r="M32" s="59">
        <f t="shared" si="2"/>
        <v>0</v>
      </c>
      <c r="O32" s="56" t="str">
        <f t="shared" si="3"/>
        <v>DZD</v>
      </c>
      <c r="P32" s="57">
        <v>0</v>
      </c>
      <c r="Q32" s="57">
        <v>0</v>
      </c>
      <c r="R32" s="57">
        <v>0</v>
      </c>
      <c r="S32" s="57">
        <v>0</v>
      </c>
      <c r="U32" s="56" t="str">
        <f t="shared" si="4"/>
        <v>DZD</v>
      </c>
      <c r="V32" s="57">
        <v>0</v>
      </c>
      <c r="W32" s="57">
        <v>0</v>
      </c>
      <c r="X32" s="57">
        <v>0</v>
      </c>
      <c r="Y32" s="57">
        <v>0</v>
      </c>
    </row>
    <row r="33" spans="2:25" x14ac:dyDescent="0.35">
      <c r="B33" s="56" t="s">
        <v>102</v>
      </c>
      <c r="C33" s="57">
        <v>0</v>
      </c>
      <c r="D33" s="57">
        <v>0</v>
      </c>
      <c r="E33" s="57">
        <v>0</v>
      </c>
      <c r="F33" s="57">
        <v>0</v>
      </c>
      <c r="G33" s="61">
        <f t="shared" si="0"/>
        <v>0</v>
      </c>
      <c r="H33" s="56" t="str">
        <f t="shared" si="1"/>
        <v>EGP</v>
      </c>
      <c r="I33" s="57">
        <v>0</v>
      </c>
      <c r="J33" s="57">
        <v>0</v>
      </c>
      <c r="K33" s="57">
        <v>0</v>
      </c>
      <c r="L33" s="57">
        <v>0</v>
      </c>
      <c r="M33" s="59">
        <f t="shared" si="2"/>
        <v>0</v>
      </c>
      <c r="O33" s="56" t="str">
        <f t="shared" si="3"/>
        <v>EGP</v>
      </c>
      <c r="P33" s="57">
        <v>0</v>
      </c>
      <c r="Q33" s="57">
        <v>0</v>
      </c>
      <c r="R33" s="57">
        <v>0</v>
      </c>
      <c r="S33" s="57">
        <v>0</v>
      </c>
      <c r="U33" s="56" t="str">
        <f t="shared" si="4"/>
        <v>EGP</v>
      </c>
      <c r="V33" s="57">
        <v>0</v>
      </c>
      <c r="W33" s="57">
        <v>0</v>
      </c>
      <c r="X33" s="57">
        <v>0</v>
      </c>
      <c r="Y33" s="57">
        <v>0</v>
      </c>
    </row>
    <row r="34" spans="2:25" x14ac:dyDescent="0.35">
      <c r="B34" s="56" t="s">
        <v>103</v>
      </c>
      <c r="C34" s="57">
        <v>0</v>
      </c>
      <c r="D34" s="57">
        <v>0</v>
      </c>
      <c r="E34" s="57">
        <v>0</v>
      </c>
      <c r="F34" s="57">
        <v>0</v>
      </c>
      <c r="G34" s="61">
        <f t="shared" si="0"/>
        <v>0</v>
      </c>
      <c r="H34" s="56" t="str">
        <f t="shared" si="1"/>
        <v>ETB</v>
      </c>
      <c r="I34" s="57">
        <v>0</v>
      </c>
      <c r="J34" s="57">
        <v>0</v>
      </c>
      <c r="K34" s="57">
        <v>0</v>
      </c>
      <c r="L34" s="57">
        <v>0</v>
      </c>
      <c r="M34" s="59">
        <f t="shared" si="2"/>
        <v>0</v>
      </c>
      <c r="O34" s="56" t="str">
        <f t="shared" si="3"/>
        <v>ETB</v>
      </c>
      <c r="P34" s="57">
        <v>0</v>
      </c>
      <c r="Q34" s="57">
        <v>0</v>
      </c>
      <c r="R34" s="57">
        <v>0</v>
      </c>
      <c r="S34" s="57">
        <v>0</v>
      </c>
      <c r="U34" s="56" t="str">
        <f t="shared" si="4"/>
        <v>ETB</v>
      </c>
      <c r="V34" s="57">
        <v>0</v>
      </c>
      <c r="W34" s="57">
        <v>0</v>
      </c>
      <c r="X34" s="57">
        <v>0</v>
      </c>
      <c r="Y34" s="57">
        <v>0</v>
      </c>
    </row>
    <row r="35" spans="2:25" x14ac:dyDescent="0.35">
      <c r="B35" s="56" t="s">
        <v>104</v>
      </c>
      <c r="C35" s="57">
        <v>0</v>
      </c>
      <c r="D35" s="57">
        <v>0</v>
      </c>
      <c r="E35" s="57">
        <v>0</v>
      </c>
      <c r="F35" s="57">
        <v>0</v>
      </c>
      <c r="G35" s="61">
        <f t="shared" si="0"/>
        <v>0</v>
      </c>
      <c r="H35" s="56" t="str">
        <f t="shared" si="1"/>
        <v>GHS</v>
      </c>
      <c r="I35" s="57">
        <v>0</v>
      </c>
      <c r="J35" s="57">
        <v>0</v>
      </c>
      <c r="K35" s="57">
        <v>0</v>
      </c>
      <c r="L35" s="57">
        <v>0</v>
      </c>
      <c r="M35" s="59">
        <f t="shared" si="2"/>
        <v>0</v>
      </c>
      <c r="O35" s="56" t="str">
        <f t="shared" si="3"/>
        <v>GHS</v>
      </c>
      <c r="P35" s="57">
        <v>0</v>
      </c>
      <c r="Q35" s="57">
        <v>0</v>
      </c>
      <c r="R35" s="57">
        <v>0</v>
      </c>
      <c r="S35" s="57">
        <v>0</v>
      </c>
      <c r="U35" s="56" t="str">
        <f t="shared" si="4"/>
        <v>GHS</v>
      </c>
      <c r="V35" s="57">
        <v>0</v>
      </c>
      <c r="W35" s="57">
        <v>0</v>
      </c>
      <c r="X35" s="57">
        <v>0</v>
      </c>
      <c r="Y35" s="57">
        <v>0</v>
      </c>
    </row>
    <row r="36" spans="2:25" x14ac:dyDescent="0.35">
      <c r="B36" s="56" t="s">
        <v>105</v>
      </c>
      <c r="C36" s="57">
        <v>0</v>
      </c>
      <c r="D36" s="57">
        <v>0</v>
      </c>
      <c r="E36" s="57">
        <v>0</v>
      </c>
      <c r="F36" s="57">
        <v>-0.1</v>
      </c>
      <c r="G36" s="61">
        <f t="shared" si="0"/>
        <v>-0.1</v>
      </c>
      <c r="H36" s="56" t="str">
        <f t="shared" si="1"/>
        <v>GTQ</v>
      </c>
      <c r="I36" s="57">
        <v>0</v>
      </c>
      <c r="J36" s="57">
        <v>0</v>
      </c>
      <c r="K36" s="57">
        <v>0</v>
      </c>
      <c r="L36" s="57">
        <v>-0.1</v>
      </c>
      <c r="M36" s="59">
        <f t="shared" si="2"/>
        <v>-0.1</v>
      </c>
      <c r="O36" s="56" t="str">
        <f t="shared" si="3"/>
        <v>GTQ</v>
      </c>
      <c r="P36" s="57">
        <v>0</v>
      </c>
      <c r="Q36" s="57">
        <v>0</v>
      </c>
      <c r="R36" s="57">
        <v>0</v>
      </c>
      <c r="S36" s="57">
        <v>0</v>
      </c>
      <c r="U36" s="56" t="str">
        <f t="shared" si="4"/>
        <v>GTQ</v>
      </c>
      <c r="V36" s="57">
        <v>0</v>
      </c>
      <c r="W36" s="57">
        <v>0</v>
      </c>
      <c r="X36" s="57">
        <v>0</v>
      </c>
      <c r="Y36" s="57">
        <v>0</v>
      </c>
    </row>
    <row r="37" spans="2:25" x14ac:dyDescent="0.35">
      <c r="B37" s="56" t="s">
        <v>106</v>
      </c>
      <c r="C37" s="57">
        <v>-0.30000000000000004</v>
      </c>
      <c r="D37" s="57">
        <v>-0.30000000000000004</v>
      </c>
      <c r="E37" s="57">
        <v>-0.30000000000000004</v>
      </c>
      <c r="F37" s="57">
        <v>-0.30000000000000004</v>
      </c>
      <c r="G37" s="61">
        <f t="shared" si="0"/>
        <v>-1.2000000000000002</v>
      </c>
      <c r="H37" s="56" t="str">
        <f t="shared" si="1"/>
        <v>HKD</v>
      </c>
      <c r="I37" s="57">
        <v>0</v>
      </c>
      <c r="J37" s="57">
        <v>0</v>
      </c>
      <c r="K37" s="57">
        <v>0</v>
      </c>
      <c r="L37" s="57">
        <v>0</v>
      </c>
      <c r="M37" s="59">
        <f t="shared" si="2"/>
        <v>0</v>
      </c>
      <c r="O37" s="56" t="str">
        <f t="shared" si="3"/>
        <v>HKD</v>
      </c>
      <c r="P37" s="57">
        <v>0</v>
      </c>
      <c r="Q37" s="57">
        <v>0</v>
      </c>
      <c r="R37" s="57">
        <v>0</v>
      </c>
      <c r="S37" s="57">
        <v>0</v>
      </c>
      <c r="U37" s="56" t="str">
        <f t="shared" si="4"/>
        <v>HKD</v>
      </c>
      <c r="V37" s="57">
        <v>-0.30000000000000004</v>
      </c>
      <c r="W37" s="57">
        <v>-0.30000000000000004</v>
      </c>
      <c r="X37" s="57">
        <v>-0.30000000000000004</v>
      </c>
      <c r="Y37" s="57">
        <v>-0.30000000000000004</v>
      </c>
    </row>
    <row r="38" spans="2:25" x14ac:dyDescent="0.35">
      <c r="B38" s="56" t="s">
        <v>107</v>
      </c>
      <c r="C38" s="57">
        <v>0</v>
      </c>
      <c r="D38" s="57">
        <v>0</v>
      </c>
      <c r="E38" s="57">
        <v>0</v>
      </c>
      <c r="F38" s="57">
        <v>0</v>
      </c>
      <c r="G38" s="61">
        <f t="shared" si="0"/>
        <v>0</v>
      </c>
      <c r="H38" s="56" t="str">
        <f t="shared" si="1"/>
        <v>HNL</v>
      </c>
      <c r="I38" s="57">
        <v>0</v>
      </c>
      <c r="J38" s="57">
        <v>0</v>
      </c>
      <c r="K38" s="57">
        <v>0</v>
      </c>
      <c r="L38" s="57">
        <v>0</v>
      </c>
      <c r="M38" s="59">
        <f t="shared" si="2"/>
        <v>0</v>
      </c>
      <c r="O38" s="56" t="str">
        <f t="shared" si="3"/>
        <v>HNL</v>
      </c>
      <c r="P38" s="57">
        <v>0</v>
      </c>
      <c r="Q38" s="57">
        <v>0</v>
      </c>
      <c r="R38" s="57">
        <v>0</v>
      </c>
      <c r="S38" s="57">
        <v>0</v>
      </c>
      <c r="U38" s="56" t="str">
        <f t="shared" si="4"/>
        <v>HNL</v>
      </c>
      <c r="V38" s="57">
        <v>0</v>
      </c>
      <c r="W38" s="57">
        <v>0</v>
      </c>
      <c r="X38" s="57">
        <v>0</v>
      </c>
      <c r="Y38" s="57">
        <v>0</v>
      </c>
    </row>
    <row r="39" spans="2:25" x14ac:dyDescent="0.35">
      <c r="B39" s="56" t="s">
        <v>108</v>
      </c>
      <c r="C39" s="57">
        <v>0</v>
      </c>
      <c r="D39" s="57">
        <v>0</v>
      </c>
      <c r="E39" s="57">
        <v>0</v>
      </c>
      <c r="F39" s="57">
        <v>0</v>
      </c>
      <c r="G39" s="61">
        <f t="shared" si="0"/>
        <v>0</v>
      </c>
      <c r="H39" s="56" t="str">
        <f t="shared" si="1"/>
        <v>HRK</v>
      </c>
      <c r="I39" s="57">
        <v>0</v>
      </c>
      <c r="J39" s="57">
        <v>0</v>
      </c>
      <c r="K39" s="57">
        <v>0</v>
      </c>
      <c r="L39" s="57">
        <v>0</v>
      </c>
      <c r="M39" s="59">
        <f t="shared" si="2"/>
        <v>0</v>
      </c>
      <c r="O39" s="56" t="str">
        <f t="shared" si="3"/>
        <v>HRK</v>
      </c>
      <c r="P39" s="57">
        <v>0</v>
      </c>
      <c r="Q39" s="57">
        <v>0</v>
      </c>
      <c r="R39" s="57">
        <v>0</v>
      </c>
      <c r="S39" s="57">
        <v>0</v>
      </c>
      <c r="U39" s="56" t="str">
        <f t="shared" si="4"/>
        <v>HRK</v>
      </c>
      <c r="V39" s="57">
        <v>0</v>
      </c>
      <c r="W39" s="57">
        <v>0</v>
      </c>
      <c r="X39" s="57">
        <v>0</v>
      </c>
      <c r="Y39" s="57">
        <v>0</v>
      </c>
    </row>
    <row r="40" spans="2:25" x14ac:dyDescent="0.35">
      <c r="B40" s="56" t="s">
        <v>109</v>
      </c>
      <c r="C40" s="57">
        <v>-0.5</v>
      </c>
      <c r="D40" s="57">
        <v>-0.1</v>
      </c>
      <c r="E40" s="57">
        <v>0</v>
      </c>
      <c r="F40" s="57">
        <v>0</v>
      </c>
      <c r="G40" s="61">
        <f t="shared" si="0"/>
        <v>-0.6</v>
      </c>
      <c r="H40" s="56" t="str">
        <f t="shared" si="1"/>
        <v>HUF</v>
      </c>
      <c r="I40" s="57">
        <v>-0.5</v>
      </c>
      <c r="J40" s="57">
        <v>-0.1</v>
      </c>
      <c r="K40" s="57">
        <v>0</v>
      </c>
      <c r="L40" s="57">
        <v>0</v>
      </c>
      <c r="M40" s="59">
        <f t="shared" si="2"/>
        <v>-0.6</v>
      </c>
      <c r="O40" s="56" t="str">
        <f t="shared" si="3"/>
        <v>HUF</v>
      </c>
      <c r="P40" s="57">
        <v>0</v>
      </c>
      <c r="Q40" s="57">
        <v>0</v>
      </c>
      <c r="R40" s="57">
        <v>0</v>
      </c>
      <c r="S40" s="57">
        <v>0</v>
      </c>
      <c r="U40" s="56" t="str">
        <f t="shared" si="4"/>
        <v>HUF</v>
      </c>
      <c r="V40" s="57">
        <v>0</v>
      </c>
      <c r="W40" s="57">
        <v>0</v>
      </c>
      <c r="X40" s="57">
        <v>0</v>
      </c>
      <c r="Y40" s="57">
        <v>0</v>
      </c>
    </row>
    <row r="41" spans="2:25" x14ac:dyDescent="0.35">
      <c r="B41" s="56" t="s">
        <v>110</v>
      </c>
      <c r="C41" s="57">
        <v>-0.5</v>
      </c>
      <c r="D41" s="57">
        <v>-0.4</v>
      </c>
      <c r="E41" s="57">
        <v>-0.30000000000000004</v>
      </c>
      <c r="F41" s="57">
        <v>-0.60000000000000009</v>
      </c>
      <c r="G41" s="61">
        <f t="shared" si="0"/>
        <v>-1.8000000000000003</v>
      </c>
      <c r="H41" s="56" t="str">
        <f t="shared" si="1"/>
        <v>IDR</v>
      </c>
      <c r="I41" s="57">
        <v>-0.5</v>
      </c>
      <c r="J41" s="57">
        <v>-0.30000000000000004</v>
      </c>
      <c r="K41" s="57">
        <v>-0.30000000000000004</v>
      </c>
      <c r="L41" s="57">
        <v>-0.30000000000000004</v>
      </c>
      <c r="M41" s="59">
        <f t="shared" si="2"/>
        <v>-1.4000000000000001</v>
      </c>
      <c r="O41" s="56" t="str">
        <f t="shared" si="3"/>
        <v>IDR</v>
      </c>
      <c r="P41" s="57">
        <v>0</v>
      </c>
      <c r="Q41" s="57">
        <v>-0.1</v>
      </c>
      <c r="R41" s="57">
        <v>0</v>
      </c>
      <c r="S41" s="57">
        <v>-0.30000000000000004</v>
      </c>
      <c r="U41" s="56" t="str">
        <f t="shared" si="4"/>
        <v>IDR</v>
      </c>
      <c r="V41" s="57">
        <v>0</v>
      </c>
      <c r="W41" s="57">
        <v>0</v>
      </c>
      <c r="X41" s="57">
        <v>0</v>
      </c>
      <c r="Y41" s="57">
        <v>0</v>
      </c>
    </row>
    <row r="42" spans="2:25" x14ac:dyDescent="0.35">
      <c r="B42" s="56" t="s">
        <v>111</v>
      </c>
      <c r="C42" s="57">
        <v>-0.2</v>
      </c>
      <c r="D42" s="57">
        <v>-0.1</v>
      </c>
      <c r="E42" s="57">
        <v>0</v>
      </c>
      <c r="F42" s="57">
        <v>-0.1</v>
      </c>
      <c r="G42" s="61">
        <f t="shared" si="0"/>
        <v>-0.4</v>
      </c>
      <c r="H42" s="56" t="str">
        <f t="shared" si="1"/>
        <v>ILS</v>
      </c>
      <c r="I42" s="57">
        <v>0</v>
      </c>
      <c r="J42" s="57">
        <v>0</v>
      </c>
      <c r="K42" s="57">
        <v>0</v>
      </c>
      <c r="L42" s="57">
        <v>0</v>
      </c>
      <c r="M42" s="59">
        <f t="shared" si="2"/>
        <v>0</v>
      </c>
      <c r="O42" s="56" t="str">
        <f t="shared" si="3"/>
        <v>ILS</v>
      </c>
      <c r="P42" s="57">
        <v>-0.2</v>
      </c>
      <c r="Q42" s="57">
        <v>-0.1</v>
      </c>
      <c r="R42" s="57">
        <v>0</v>
      </c>
      <c r="S42" s="57">
        <v>-0.1</v>
      </c>
      <c r="U42" s="56" t="str">
        <f t="shared" si="4"/>
        <v>ILS</v>
      </c>
      <c r="V42" s="57">
        <v>0</v>
      </c>
      <c r="W42" s="57">
        <v>0</v>
      </c>
      <c r="X42" s="57">
        <v>0</v>
      </c>
      <c r="Y42" s="57">
        <v>0</v>
      </c>
    </row>
    <row r="43" spans="2:25" x14ac:dyDescent="0.35">
      <c r="B43" s="56" t="s">
        <v>112</v>
      </c>
      <c r="C43" s="57">
        <v>0</v>
      </c>
      <c r="D43" s="57">
        <v>0</v>
      </c>
      <c r="E43" s="57">
        <v>0</v>
      </c>
      <c r="F43" s="57">
        <v>0</v>
      </c>
      <c r="G43" s="61">
        <f t="shared" si="0"/>
        <v>0</v>
      </c>
      <c r="H43" s="56" t="str">
        <f t="shared" si="1"/>
        <v>IRR</v>
      </c>
      <c r="I43" s="57">
        <v>0</v>
      </c>
      <c r="J43" s="57">
        <v>0</v>
      </c>
      <c r="K43" s="57">
        <v>0</v>
      </c>
      <c r="L43" s="57">
        <v>0</v>
      </c>
      <c r="M43" s="59">
        <f t="shared" si="2"/>
        <v>0</v>
      </c>
      <c r="O43" s="56" t="str">
        <f t="shared" si="3"/>
        <v>IRR</v>
      </c>
      <c r="P43" s="57">
        <v>0</v>
      </c>
      <c r="Q43" s="57">
        <v>0</v>
      </c>
      <c r="R43" s="57">
        <v>0</v>
      </c>
      <c r="S43" s="57">
        <v>0</v>
      </c>
      <c r="U43" s="56" t="str">
        <f t="shared" si="4"/>
        <v>IRR</v>
      </c>
      <c r="V43" s="57">
        <v>0</v>
      </c>
      <c r="W43" s="57">
        <v>0</v>
      </c>
      <c r="X43" s="57">
        <v>0</v>
      </c>
      <c r="Y43" s="57">
        <v>0</v>
      </c>
    </row>
    <row r="44" spans="2:25" x14ac:dyDescent="0.35">
      <c r="B44" s="56" t="s">
        <v>113</v>
      </c>
      <c r="C44" s="57">
        <v>0</v>
      </c>
      <c r="D44" s="57">
        <v>0</v>
      </c>
      <c r="E44" s="57">
        <v>0</v>
      </c>
      <c r="F44" s="57">
        <v>0</v>
      </c>
      <c r="G44" s="61">
        <f t="shared" si="0"/>
        <v>0</v>
      </c>
      <c r="H44" s="56" t="str">
        <f t="shared" si="1"/>
        <v>ISK</v>
      </c>
      <c r="I44" s="57">
        <v>0</v>
      </c>
      <c r="J44" s="57">
        <v>0</v>
      </c>
      <c r="K44" s="57">
        <v>0</v>
      </c>
      <c r="L44" s="57">
        <v>0</v>
      </c>
      <c r="M44" s="59">
        <f t="shared" si="2"/>
        <v>0</v>
      </c>
      <c r="O44" s="56" t="str">
        <f t="shared" si="3"/>
        <v>ISK</v>
      </c>
      <c r="P44" s="57">
        <v>0</v>
      </c>
      <c r="Q44" s="57">
        <v>0</v>
      </c>
      <c r="R44" s="57">
        <v>0</v>
      </c>
      <c r="S44" s="57">
        <v>0</v>
      </c>
      <c r="U44" s="56" t="str">
        <f t="shared" si="4"/>
        <v>ISK</v>
      </c>
      <c r="V44" s="57">
        <v>0</v>
      </c>
      <c r="W44" s="57">
        <v>0</v>
      </c>
      <c r="X44" s="57">
        <v>0</v>
      </c>
      <c r="Y44" s="57">
        <v>0</v>
      </c>
    </row>
    <row r="45" spans="2:25" x14ac:dyDescent="0.35">
      <c r="B45" s="56" t="s">
        <v>114</v>
      </c>
      <c r="C45" s="57">
        <v>0</v>
      </c>
      <c r="D45" s="57">
        <v>0</v>
      </c>
      <c r="E45" s="57">
        <v>0</v>
      </c>
      <c r="F45" s="57">
        <v>0</v>
      </c>
      <c r="G45" s="61">
        <f t="shared" si="0"/>
        <v>0</v>
      </c>
      <c r="H45" s="56" t="str">
        <f t="shared" si="1"/>
        <v>JOD</v>
      </c>
      <c r="I45" s="57">
        <v>0</v>
      </c>
      <c r="J45" s="57">
        <v>0</v>
      </c>
      <c r="K45" s="57">
        <v>0</v>
      </c>
      <c r="L45" s="57">
        <v>0</v>
      </c>
      <c r="M45" s="59">
        <f t="shared" si="2"/>
        <v>0</v>
      </c>
      <c r="O45" s="56" t="str">
        <f t="shared" si="3"/>
        <v>JOD</v>
      </c>
      <c r="P45" s="57">
        <v>0</v>
      </c>
      <c r="Q45" s="57">
        <v>0</v>
      </c>
      <c r="R45" s="57">
        <v>0</v>
      </c>
      <c r="S45" s="57">
        <v>0</v>
      </c>
      <c r="U45" s="56" t="str">
        <f t="shared" si="4"/>
        <v>JOD</v>
      </c>
      <c r="V45" s="57">
        <v>0</v>
      </c>
      <c r="W45" s="57">
        <v>0</v>
      </c>
      <c r="X45" s="57">
        <v>0</v>
      </c>
      <c r="Y45" s="57">
        <v>0</v>
      </c>
    </row>
    <row r="46" spans="2:25" x14ac:dyDescent="0.35">
      <c r="B46" s="56" t="s">
        <v>115</v>
      </c>
      <c r="C46" s="57">
        <v>-0.1</v>
      </c>
      <c r="D46" s="57">
        <v>-0.1</v>
      </c>
      <c r="E46" s="57">
        <v>-0.30000000000000004</v>
      </c>
      <c r="F46" s="57">
        <v>-0.2</v>
      </c>
      <c r="G46" s="61">
        <f t="shared" si="0"/>
        <v>-0.7</v>
      </c>
      <c r="H46" s="56" t="str">
        <f t="shared" si="1"/>
        <v>KES</v>
      </c>
      <c r="I46" s="57">
        <v>-0.1</v>
      </c>
      <c r="J46" s="57">
        <v>-0.1</v>
      </c>
      <c r="K46" s="57">
        <v>-0.30000000000000004</v>
      </c>
      <c r="L46" s="57">
        <v>-0.2</v>
      </c>
      <c r="M46" s="59">
        <f t="shared" si="2"/>
        <v>-0.7</v>
      </c>
      <c r="O46" s="56" t="str">
        <f t="shared" si="3"/>
        <v>KES</v>
      </c>
      <c r="P46" s="57">
        <v>0</v>
      </c>
      <c r="Q46" s="57">
        <v>0</v>
      </c>
      <c r="R46" s="57">
        <v>0</v>
      </c>
      <c r="S46" s="57">
        <v>0</v>
      </c>
      <c r="U46" s="56" t="str">
        <f t="shared" si="4"/>
        <v>KES</v>
      </c>
      <c r="V46" s="57">
        <v>0</v>
      </c>
      <c r="W46" s="57">
        <v>0</v>
      </c>
      <c r="X46" s="57">
        <v>0</v>
      </c>
      <c r="Y46" s="57">
        <v>0</v>
      </c>
    </row>
    <row r="47" spans="2:25" x14ac:dyDescent="0.35">
      <c r="B47" s="56" t="s">
        <v>116</v>
      </c>
      <c r="C47" s="57">
        <v>-0.70000000000000007</v>
      </c>
      <c r="D47" s="57">
        <v>-0.5</v>
      </c>
      <c r="E47" s="57">
        <v>-0.60000000000000009</v>
      </c>
      <c r="F47" s="57">
        <v>-0.60000000000000009</v>
      </c>
      <c r="G47" s="61">
        <f t="shared" si="0"/>
        <v>-2.4000000000000004</v>
      </c>
      <c r="H47" s="56" t="str">
        <f t="shared" si="1"/>
        <v>KRW</v>
      </c>
      <c r="I47" s="57">
        <v>-0.30000000000000004</v>
      </c>
      <c r="J47" s="57">
        <v>-0.1</v>
      </c>
      <c r="K47" s="57">
        <v>0</v>
      </c>
      <c r="L47" s="57">
        <v>0</v>
      </c>
      <c r="M47" s="59">
        <f t="shared" si="2"/>
        <v>-0.4</v>
      </c>
      <c r="O47" s="56" t="str">
        <f t="shared" si="3"/>
        <v>KRW</v>
      </c>
      <c r="P47" s="57">
        <v>-0.4</v>
      </c>
      <c r="Q47" s="57">
        <v>-0.4</v>
      </c>
      <c r="R47" s="57">
        <v>-0.60000000000000009</v>
      </c>
      <c r="S47" s="57">
        <v>-0.60000000000000009</v>
      </c>
      <c r="U47" s="56" t="str">
        <f t="shared" si="4"/>
        <v>KRW</v>
      </c>
      <c r="V47" s="57">
        <v>0</v>
      </c>
      <c r="W47" s="57">
        <v>0</v>
      </c>
      <c r="X47" s="57">
        <v>0</v>
      </c>
      <c r="Y47" s="57">
        <v>0</v>
      </c>
    </row>
    <row r="48" spans="2:25" x14ac:dyDescent="0.35">
      <c r="B48" s="56" t="s">
        <v>117</v>
      </c>
      <c r="C48" s="57">
        <v>0</v>
      </c>
      <c r="D48" s="57">
        <v>0</v>
      </c>
      <c r="E48" s="57">
        <v>0</v>
      </c>
      <c r="F48" s="57">
        <v>0</v>
      </c>
      <c r="G48" s="61">
        <f t="shared" si="0"/>
        <v>0</v>
      </c>
      <c r="H48" s="56" t="str">
        <f t="shared" si="1"/>
        <v>KWD</v>
      </c>
      <c r="I48" s="57">
        <v>0</v>
      </c>
      <c r="J48" s="57">
        <v>0</v>
      </c>
      <c r="K48" s="57">
        <v>0</v>
      </c>
      <c r="L48" s="57">
        <v>0</v>
      </c>
      <c r="M48" s="59">
        <f t="shared" si="2"/>
        <v>0</v>
      </c>
      <c r="O48" s="56" t="str">
        <f t="shared" si="3"/>
        <v>KWD</v>
      </c>
      <c r="P48" s="57">
        <v>0</v>
      </c>
      <c r="Q48" s="57">
        <v>0</v>
      </c>
      <c r="R48" s="57">
        <v>0</v>
      </c>
      <c r="S48" s="57">
        <v>0</v>
      </c>
      <c r="U48" s="56" t="str">
        <f t="shared" si="4"/>
        <v>KWD</v>
      </c>
      <c r="V48" s="57">
        <v>0</v>
      </c>
      <c r="W48" s="57">
        <v>0</v>
      </c>
      <c r="X48" s="57">
        <v>0</v>
      </c>
      <c r="Y48" s="57">
        <v>0</v>
      </c>
    </row>
    <row r="49" spans="2:25" x14ac:dyDescent="0.35">
      <c r="B49" s="56" t="s">
        <v>118</v>
      </c>
      <c r="C49" s="57">
        <v>0</v>
      </c>
      <c r="D49" s="57">
        <v>-0.2</v>
      </c>
      <c r="E49" s="57">
        <v>0</v>
      </c>
      <c r="F49" s="57">
        <v>0</v>
      </c>
      <c r="G49" s="61">
        <f t="shared" si="0"/>
        <v>-0.2</v>
      </c>
      <c r="H49" s="56" t="str">
        <f t="shared" si="1"/>
        <v>KZT</v>
      </c>
      <c r="I49" s="57">
        <v>0</v>
      </c>
      <c r="J49" s="57">
        <v>-0.2</v>
      </c>
      <c r="K49" s="57">
        <v>0</v>
      </c>
      <c r="L49" s="57">
        <v>0</v>
      </c>
      <c r="M49" s="59">
        <f t="shared" si="2"/>
        <v>-0.2</v>
      </c>
      <c r="O49" s="56" t="str">
        <f t="shared" si="3"/>
        <v>KZT</v>
      </c>
      <c r="P49" s="57">
        <v>0</v>
      </c>
      <c r="Q49" s="57">
        <v>0</v>
      </c>
      <c r="R49" s="57">
        <v>0</v>
      </c>
      <c r="S49" s="57">
        <v>0</v>
      </c>
      <c r="U49" s="56" t="str">
        <f t="shared" si="4"/>
        <v>KZT</v>
      </c>
      <c r="V49" s="57">
        <v>0</v>
      </c>
      <c r="W49" s="57">
        <v>0</v>
      </c>
      <c r="X49" s="57">
        <v>0</v>
      </c>
      <c r="Y49" s="57">
        <v>0</v>
      </c>
    </row>
    <row r="50" spans="2:25" x14ac:dyDescent="0.35">
      <c r="B50" s="56" t="s">
        <v>119</v>
      </c>
      <c r="C50" s="57">
        <v>0</v>
      </c>
      <c r="D50" s="57">
        <v>0</v>
      </c>
      <c r="E50" s="57">
        <v>0</v>
      </c>
      <c r="F50" s="57">
        <v>0</v>
      </c>
      <c r="G50" s="61">
        <f t="shared" si="0"/>
        <v>0</v>
      </c>
      <c r="H50" s="56" t="str">
        <f t="shared" si="1"/>
        <v>LBP</v>
      </c>
      <c r="I50" s="57">
        <v>0</v>
      </c>
      <c r="J50" s="57">
        <v>0</v>
      </c>
      <c r="K50" s="57">
        <v>0</v>
      </c>
      <c r="L50" s="57">
        <v>0</v>
      </c>
      <c r="M50" s="59">
        <f t="shared" si="2"/>
        <v>0</v>
      </c>
      <c r="O50" s="56" t="str">
        <f t="shared" si="3"/>
        <v>LBP</v>
      </c>
      <c r="P50" s="57">
        <v>0</v>
      </c>
      <c r="Q50" s="57">
        <v>0</v>
      </c>
      <c r="R50" s="57">
        <v>0</v>
      </c>
      <c r="S50" s="57">
        <v>0</v>
      </c>
      <c r="U50" s="56" t="str">
        <f t="shared" si="4"/>
        <v>LBP</v>
      </c>
      <c r="V50" s="57">
        <v>0</v>
      </c>
      <c r="W50" s="57">
        <v>0</v>
      </c>
      <c r="X50" s="57">
        <v>0</v>
      </c>
      <c r="Y50" s="57">
        <v>0</v>
      </c>
    </row>
    <row r="51" spans="2:25" x14ac:dyDescent="0.35">
      <c r="B51" s="56" t="s">
        <v>120</v>
      </c>
      <c r="C51" s="57">
        <v>0</v>
      </c>
      <c r="D51" s="57">
        <v>0</v>
      </c>
      <c r="E51" s="57">
        <v>0</v>
      </c>
      <c r="F51" s="57">
        <v>-0.1</v>
      </c>
      <c r="G51" s="61">
        <f t="shared" si="0"/>
        <v>-0.1</v>
      </c>
      <c r="H51" s="56" t="str">
        <f t="shared" si="1"/>
        <v>MAD</v>
      </c>
      <c r="I51" s="57">
        <v>0</v>
      </c>
      <c r="J51" s="57">
        <v>0</v>
      </c>
      <c r="K51" s="57">
        <v>0</v>
      </c>
      <c r="L51" s="57">
        <v>-0.1</v>
      </c>
      <c r="M51" s="59">
        <f t="shared" si="2"/>
        <v>-0.1</v>
      </c>
      <c r="O51" s="56" t="str">
        <f>+H51</f>
        <v>MAD</v>
      </c>
      <c r="P51" s="57">
        <v>0</v>
      </c>
      <c r="Q51" s="57">
        <v>0</v>
      </c>
      <c r="R51" s="57">
        <v>0</v>
      </c>
      <c r="S51" s="57">
        <v>0</v>
      </c>
      <c r="U51" s="56" t="str">
        <f t="shared" si="4"/>
        <v>MAD</v>
      </c>
      <c r="V51" s="57">
        <v>0</v>
      </c>
      <c r="W51" s="57">
        <v>0</v>
      </c>
      <c r="X51" s="57">
        <v>0</v>
      </c>
      <c r="Y51" s="57">
        <v>0</v>
      </c>
    </row>
    <row r="52" spans="2:25" x14ac:dyDescent="0.35">
      <c r="B52" s="56" t="s">
        <v>121</v>
      </c>
      <c r="C52" s="57">
        <v>0</v>
      </c>
      <c r="D52" s="57">
        <v>0</v>
      </c>
      <c r="E52" s="57">
        <v>0</v>
      </c>
      <c r="F52" s="57">
        <v>0</v>
      </c>
      <c r="G52" s="61">
        <f t="shared" si="0"/>
        <v>0</v>
      </c>
      <c r="H52" s="56" t="str">
        <f t="shared" si="1"/>
        <v>MMK</v>
      </c>
      <c r="I52" s="57">
        <v>0</v>
      </c>
      <c r="J52" s="57">
        <v>0</v>
      </c>
      <c r="K52" s="57">
        <v>0</v>
      </c>
      <c r="L52" s="57">
        <v>0</v>
      </c>
      <c r="M52" s="59">
        <f t="shared" si="2"/>
        <v>0</v>
      </c>
      <c r="O52" s="56" t="str">
        <f t="shared" si="3"/>
        <v>MMK</v>
      </c>
      <c r="P52" s="57">
        <v>0</v>
      </c>
      <c r="Q52" s="57">
        <v>0</v>
      </c>
      <c r="R52" s="57">
        <v>0</v>
      </c>
      <c r="S52" s="57">
        <v>0</v>
      </c>
      <c r="U52" s="56" t="str">
        <f t="shared" si="4"/>
        <v>MMK</v>
      </c>
      <c r="V52" s="57">
        <v>0</v>
      </c>
      <c r="W52" s="57">
        <v>0</v>
      </c>
      <c r="X52" s="57">
        <v>0</v>
      </c>
      <c r="Y52" s="57">
        <v>0</v>
      </c>
    </row>
    <row r="53" spans="2:25" x14ac:dyDescent="0.35">
      <c r="B53" s="56" t="s">
        <v>122</v>
      </c>
      <c r="C53" s="57">
        <v>0</v>
      </c>
      <c r="D53" s="57">
        <v>0</v>
      </c>
      <c r="E53" s="57">
        <v>0</v>
      </c>
      <c r="F53" s="57">
        <v>0</v>
      </c>
      <c r="G53" s="61">
        <f t="shared" si="0"/>
        <v>0</v>
      </c>
      <c r="H53" s="56" t="str">
        <f t="shared" si="1"/>
        <v>MUR</v>
      </c>
      <c r="I53" s="57">
        <v>0</v>
      </c>
      <c r="J53" s="57">
        <v>0</v>
      </c>
      <c r="K53" s="57">
        <v>0</v>
      </c>
      <c r="L53" s="57">
        <v>0</v>
      </c>
      <c r="M53" s="59">
        <f t="shared" si="2"/>
        <v>0</v>
      </c>
      <c r="O53" s="56" t="str">
        <f t="shared" si="3"/>
        <v>MUR</v>
      </c>
      <c r="P53" s="57">
        <v>0</v>
      </c>
      <c r="Q53" s="57">
        <v>0</v>
      </c>
      <c r="R53" s="57">
        <v>0</v>
      </c>
      <c r="S53" s="57">
        <v>0</v>
      </c>
      <c r="U53" s="56" t="str">
        <f>+O53</f>
        <v>MUR</v>
      </c>
      <c r="V53" s="57">
        <v>0</v>
      </c>
      <c r="W53" s="57">
        <v>0</v>
      </c>
      <c r="X53" s="57">
        <v>0</v>
      </c>
      <c r="Y53" s="57">
        <v>0</v>
      </c>
    </row>
    <row r="54" spans="2:25" x14ac:dyDescent="0.35">
      <c r="B54" s="56" t="s">
        <v>123</v>
      </c>
      <c r="C54" s="57">
        <v>0</v>
      </c>
      <c r="D54" s="57">
        <v>0</v>
      </c>
      <c r="E54" s="57">
        <v>0</v>
      </c>
      <c r="F54" s="57">
        <v>0</v>
      </c>
      <c r="G54" s="61">
        <f t="shared" si="0"/>
        <v>0</v>
      </c>
      <c r="H54" s="56" t="str">
        <f t="shared" si="1"/>
        <v>MWK</v>
      </c>
      <c r="I54" s="57">
        <v>0</v>
      </c>
      <c r="J54" s="57">
        <v>0</v>
      </c>
      <c r="K54" s="57">
        <v>0</v>
      </c>
      <c r="L54" s="57">
        <v>0</v>
      </c>
      <c r="M54" s="59">
        <f t="shared" si="2"/>
        <v>0</v>
      </c>
      <c r="O54" s="56" t="str">
        <f t="shared" si="3"/>
        <v>MWK</v>
      </c>
      <c r="P54" s="57">
        <v>0</v>
      </c>
      <c r="Q54" s="57">
        <v>0</v>
      </c>
      <c r="R54" s="57">
        <v>0</v>
      </c>
      <c r="S54" s="57">
        <v>0</v>
      </c>
      <c r="U54" s="56" t="str">
        <f t="shared" si="4"/>
        <v>MWK</v>
      </c>
      <c r="V54" s="57">
        <v>0</v>
      </c>
      <c r="W54" s="57">
        <v>0</v>
      </c>
      <c r="X54" s="57">
        <v>0</v>
      </c>
      <c r="Y54" s="57">
        <v>0</v>
      </c>
    </row>
    <row r="55" spans="2:25" x14ac:dyDescent="0.35">
      <c r="B55" s="56" t="s">
        <v>124</v>
      </c>
      <c r="C55" s="57">
        <v>0</v>
      </c>
      <c r="D55" s="57">
        <v>0</v>
      </c>
      <c r="E55" s="57">
        <v>0</v>
      </c>
      <c r="F55" s="57">
        <v>0</v>
      </c>
      <c r="G55" s="61">
        <f t="shared" si="0"/>
        <v>0</v>
      </c>
      <c r="H55" s="56" t="str">
        <f t="shared" si="1"/>
        <v>MYR</v>
      </c>
      <c r="I55" s="57">
        <v>0</v>
      </c>
      <c r="J55" s="57">
        <v>0</v>
      </c>
      <c r="K55" s="57">
        <v>0</v>
      </c>
      <c r="L55" s="57">
        <v>0</v>
      </c>
      <c r="M55" s="59">
        <f t="shared" si="2"/>
        <v>0</v>
      </c>
      <c r="O55" s="56" t="str">
        <f t="shared" si="3"/>
        <v>MYR</v>
      </c>
      <c r="P55" s="57">
        <v>0</v>
      </c>
      <c r="Q55" s="57">
        <v>0</v>
      </c>
      <c r="R55" s="57">
        <v>0</v>
      </c>
      <c r="S55" s="57">
        <v>0</v>
      </c>
      <c r="U55" s="56" t="str">
        <f t="shared" si="4"/>
        <v>MYR</v>
      </c>
      <c r="V55" s="57">
        <v>0</v>
      </c>
      <c r="W55" s="57">
        <v>0</v>
      </c>
      <c r="X55" s="57">
        <v>0</v>
      </c>
      <c r="Y55" s="57">
        <v>0</v>
      </c>
    </row>
    <row r="56" spans="2:25" x14ac:dyDescent="0.35">
      <c r="B56" s="56" t="s">
        <v>125</v>
      </c>
      <c r="C56" s="57">
        <v>0</v>
      </c>
      <c r="D56" s="57">
        <v>0</v>
      </c>
      <c r="E56" s="57">
        <v>0</v>
      </c>
      <c r="F56" s="57">
        <v>0</v>
      </c>
      <c r="G56" s="61">
        <f t="shared" si="0"/>
        <v>0</v>
      </c>
      <c r="H56" s="56" t="str">
        <f t="shared" si="1"/>
        <v>MZN</v>
      </c>
      <c r="I56" s="57">
        <v>0</v>
      </c>
      <c r="J56" s="57">
        <v>0</v>
      </c>
      <c r="K56" s="57">
        <v>0</v>
      </c>
      <c r="L56" s="57">
        <v>0</v>
      </c>
      <c r="M56" s="59">
        <f t="shared" si="2"/>
        <v>0</v>
      </c>
      <c r="O56" s="56" t="str">
        <f t="shared" si="3"/>
        <v>MZN</v>
      </c>
      <c r="P56" s="57">
        <v>0</v>
      </c>
      <c r="Q56" s="57">
        <v>0</v>
      </c>
      <c r="R56" s="57">
        <v>0</v>
      </c>
      <c r="S56" s="57">
        <v>0</v>
      </c>
      <c r="U56" s="56" t="str">
        <f t="shared" si="4"/>
        <v>MZN</v>
      </c>
      <c r="V56" s="57">
        <v>0</v>
      </c>
      <c r="W56" s="57">
        <v>0</v>
      </c>
      <c r="X56" s="57">
        <v>0</v>
      </c>
      <c r="Y56" s="57">
        <v>0</v>
      </c>
    </row>
    <row r="57" spans="2:25" x14ac:dyDescent="0.35">
      <c r="B57" s="56" t="s">
        <v>126</v>
      </c>
      <c r="C57" s="57">
        <v>0</v>
      </c>
      <c r="D57" s="57">
        <v>0</v>
      </c>
      <c r="E57" s="57">
        <v>0</v>
      </c>
      <c r="F57" s="57">
        <v>0</v>
      </c>
      <c r="G57" s="61">
        <f t="shared" si="0"/>
        <v>0</v>
      </c>
      <c r="H57" s="56" t="str">
        <f t="shared" si="1"/>
        <v>NGN</v>
      </c>
      <c r="I57" s="57">
        <v>0</v>
      </c>
      <c r="J57" s="57">
        <v>0</v>
      </c>
      <c r="K57" s="57">
        <v>0</v>
      </c>
      <c r="L57" s="57">
        <v>0</v>
      </c>
      <c r="M57" s="59">
        <f t="shared" si="2"/>
        <v>0</v>
      </c>
      <c r="O57" s="56" t="str">
        <f t="shared" si="3"/>
        <v>NGN</v>
      </c>
      <c r="P57" s="57">
        <v>0</v>
      </c>
      <c r="Q57" s="57">
        <v>0</v>
      </c>
      <c r="R57" s="57">
        <v>0</v>
      </c>
      <c r="S57" s="57">
        <v>0</v>
      </c>
      <c r="U57" s="56" t="str">
        <f t="shared" si="4"/>
        <v>NGN</v>
      </c>
      <c r="V57" s="57">
        <v>0</v>
      </c>
      <c r="W57" s="57">
        <v>0</v>
      </c>
      <c r="X57" s="57">
        <v>0</v>
      </c>
      <c r="Y57" s="57">
        <v>0</v>
      </c>
    </row>
    <row r="58" spans="2:25" x14ac:dyDescent="0.35">
      <c r="B58" s="56" t="s">
        <v>127</v>
      </c>
      <c r="C58" s="57">
        <v>0</v>
      </c>
      <c r="D58" s="57">
        <v>0</v>
      </c>
      <c r="E58" s="57">
        <v>0</v>
      </c>
      <c r="F58" s="57">
        <v>0</v>
      </c>
      <c r="G58" s="61">
        <f t="shared" si="0"/>
        <v>0</v>
      </c>
      <c r="H58" s="56" t="str">
        <f t="shared" si="1"/>
        <v>NIO</v>
      </c>
      <c r="I58" s="57">
        <v>0</v>
      </c>
      <c r="J58" s="57">
        <v>0</v>
      </c>
      <c r="K58" s="57">
        <v>0</v>
      </c>
      <c r="L58" s="57">
        <v>0</v>
      </c>
      <c r="M58" s="59">
        <f t="shared" si="2"/>
        <v>0</v>
      </c>
      <c r="O58" s="56" t="str">
        <f t="shared" si="3"/>
        <v>NIO</v>
      </c>
      <c r="P58" s="57">
        <v>0</v>
      </c>
      <c r="Q58" s="57">
        <v>0</v>
      </c>
      <c r="R58" s="57">
        <v>0</v>
      </c>
      <c r="S58" s="57">
        <v>0</v>
      </c>
      <c r="U58" s="56" t="str">
        <f t="shared" si="4"/>
        <v>NIO</v>
      </c>
      <c r="V58" s="57">
        <v>0</v>
      </c>
      <c r="W58" s="57">
        <v>0</v>
      </c>
      <c r="X58" s="57">
        <v>0</v>
      </c>
      <c r="Y58" s="57">
        <v>0</v>
      </c>
    </row>
    <row r="59" spans="2:25" x14ac:dyDescent="0.35">
      <c r="B59" s="56" t="s">
        <v>128</v>
      </c>
      <c r="C59" s="57">
        <v>0</v>
      </c>
      <c r="D59" s="57">
        <v>0</v>
      </c>
      <c r="E59" s="57">
        <v>0</v>
      </c>
      <c r="F59" s="57">
        <v>0</v>
      </c>
      <c r="G59" s="61">
        <f t="shared" si="0"/>
        <v>0</v>
      </c>
      <c r="H59" s="56" t="str">
        <f t="shared" si="1"/>
        <v>NOK</v>
      </c>
      <c r="I59" s="57">
        <v>0</v>
      </c>
      <c r="J59" s="57">
        <v>0</v>
      </c>
      <c r="K59" s="57">
        <v>0</v>
      </c>
      <c r="L59" s="57">
        <v>0</v>
      </c>
      <c r="M59" s="59">
        <f t="shared" si="2"/>
        <v>0</v>
      </c>
      <c r="O59" s="56" t="str">
        <f t="shared" si="3"/>
        <v>NOK</v>
      </c>
      <c r="P59" s="57">
        <v>0</v>
      </c>
      <c r="Q59" s="57">
        <v>0</v>
      </c>
      <c r="R59" s="57">
        <v>0</v>
      </c>
      <c r="S59" s="57">
        <v>0</v>
      </c>
      <c r="U59" s="56" t="str">
        <f t="shared" si="4"/>
        <v>NOK</v>
      </c>
      <c r="V59" s="57">
        <v>0</v>
      </c>
      <c r="W59" s="57">
        <v>0</v>
      </c>
      <c r="X59" s="57">
        <v>0</v>
      </c>
      <c r="Y59" s="57">
        <v>0</v>
      </c>
    </row>
    <row r="60" spans="2:25" x14ac:dyDescent="0.35">
      <c r="B60" s="56" t="s">
        <v>129</v>
      </c>
      <c r="C60" s="57">
        <v>0</v>
      </c>
      <c r="D60" s="57">
        <v>0</v>
      </c>
      <c r="E60" s="57">
        <v>0</v>
      </c>
      <c r="F60" s="57">
        <v>-0.1</v>
      </c>
      <c r="G60" s="61">
        <f t="shared" si="0"/>
        <v>-0.1</v>
      </c>
      <c r="H60" s="56" t="str">
        <f t="shared" si="1"/>
        <v>NZD</v>
      </c>
      <c r="I60" s="57">
        <v>0</v>
      </c>
      <c r="J60" s="57">
        <v>0</v>
      </c>
      <c r="K60" s="57">
        <v>0</v>
      </c>
      <c r="L60" s="57">
        <v>-0.1</v>
      </c>
      <c r="M60" s="59">
        <f t="shared" si="2"/>
        <v>-0.1</v>
      </c>
      <c r="O60" s="56" t="str">
        <f t="shared" si="3"/>
        <v>NZD</v>
      </c>
      <c r="P60" s="57">
        <v>0</v>
      </c>
      <c r="Q60" s="57">
        <v>0</v>
      </c>
      <c r="R60" s="57">
        <v>0</v>
      </c>
      <c r="S60" s="57">
        <v>0</v>
      </c>
      <c r="U60" s="56" t="str">
        <f t="shared" si="4"/>
        <v>NZD</v>
      </c>
      <c r="V60" s="57">
        <v>0</v>
      </c>
      <c r="W60" s="57">
        <v>0</v>
      </c>
      <c r="X60" s="57">
        <v>0</v>
      </c>
      <c r="Y60" s="57">
        <v>0</v>
      </c>
    </row>
    <row r="61" spans="2:25" x14ac:dyDescent="0.35">
      <c r="B61" s="56" t="s">
        <v>130</v>
      </c>
      <c r="C61" s="57">
        <v>0</v>
      </c>
      <c r="D61" s="57">
        <v>0</v>
      </c>
      <c r="E61" s="57">
        <v>0</v>
      </c>
      <c r="F61" s="57">
        <v>0</v>
      </c>
      <c r="G61" s="61">
        <f t="shared" si="0"/>
        <v>0</v>
      </c>
      <c r="H61" s="56" t="str">
        <f t="shared" si="1"/>
        <v>OMR</v>
      </c>
      <c r="I61" s="57">
        <v>0</v>
      </c>
      <c r="J61" s="57">
        <v>0</v>
      </c>
      <c r="K61" s="57">
        <v>0</v>
      </c>
      <c r="L61" s="57">
        <v>0</v>
      </c>
      <c r="M61" s="59">
        <f t="shared" si="2"/>
        <v>0</v>
      </c>
      <c r="O61" s="56" t="str">
        <f t="shared" si="3"/>
        <v>OMR</v>
      </c>
      <c r="P61" s="57">
        <v>0</v>
      </c>
      <c r="Q61" s="57">
        <v>0</v>
      </c>
      <c r="R61" s="57">
        <v>0</v>
      </c>
      <c r="S61" s="57">
        <v>0</v>
      </c>
      <c r="U61" s="56" t="str">
        <f t="shared" si="4"/>
        <v>OMR</v>
      </c>
      <c r="V61" s="57">
        <v>0</v>
      </c>
      <c r="W61" s="57">
        <v>0</v>
      </c>
      <c r="X61" s="57">
        <v>0</v>
      </c>
      <c r="Y61" s="57">
        <v>0</v>
      </c>
    </row>
    <row r="62" spans="2:25" x14ac:dyDescent="0.35">
      <c r="B62" s="56" t="s">
        <v>131</v>
      </c>
      <c r="C62" s="57">
        <v>0</v>
      </c>
      <c r="D62" s="57">
        <v>0</v>
      </c>
      <c r="E62" s="57">
        <v>0</v>
      </c>
      <c r="F62" s="57">
        <v>0</v>
      </c>
      <c r="G62" s="61">
        <f t="shared" si="0"/>
        <v>0</v>
      </c>
      <c r="H62" s="56" t="str">
        <f t="shared" si="1"/>
        <v>PAB</v>
      </c>
      <c r="I62" s="57">
        <v>0</v>
      </c>
      <c r="J62" s="57">
        <v>0</v>
      </c>
      <c r="K62" s="57">
        <v>0</v>
      </c>
      <c r="L62" s="57">
        <v>0</v>
      </c>
      <c r="M62" s="59">
        <f t="shared" si="2"/>
        <v>0</v>
      </c>
      <c r="O62" s="56" t="str">
        <f t="shared" si="3"/>
        <v>PAB</v>
      </c>
      <c r="P62" s="57">
        <v>0</v>
      </c>
      <c r="Q62" s="57">
        <v>0</v>
      </c>
      <c r="R62" s="57">
        <v>0</v>
      </c>
      <c r="S62" s="57">
        <v>0</v>
      </c>
      <c r="U62" s="56" t="str">
        <f t="shared" si="4"/>
        <v>PAB</v>
      </c>
      <c r="V62" s="57">
        <v>0</v>
      </c>
      <c r="W62" s="57">
        <v>0</v>
      </c>
      <c r="X62" s="57">
        <v>0</v>
      </c>
      <c r="Y62" s="57">
        <v>0</v>
      </c>
    </row>
    <row r="63" spans="2:25" x14ac:dyDescent="0.35">
      <c r="B63" s="56" t="s">
        <v>132</v>
      </c>
      <c r="C63" s="57">
        <v>-0.1</v>
      </c>
      <c r="D63" s="57">
        <v>0</v>
      </c>
      <c r="E63" s="57">
        <v>0</v>
      </c>
      <c r="F63" s="57">
        <v>-0.1</v>
      </c>
      <c r="G63" s="61">
        <f t="shared" si="0"/>
        <v>-0.2</v>
      </c>
      <c r="H63" s="56" t="str">
        <f t="shared" si="1"/>
        <v>PEN</v>
      </c>
      <c r="I63" s="57">
        <v>-0.1</v>
      </c>
      <c r="J63" s="57">
        <v>0</v>
      </c>
      <c r="K63" s="57">
        <v>0</v>
      </c>
      <c r="L63" s="57">
        <v>-0.1</v>
      </c>
      <c r="M63" s="59">
        <f t="shared" si="2"/>
        <v>-0.2</v>
      </c>
      <c r="O63" s="56" t="str">
        <f t="shared" si="3"/>
        <v>PEN</v>
      </c>
      <c r="P63" s="57">
        <v>0</v>
      </c>
      <c r="Q63" s="57">
        <v>0</v>
      </c>
      <c r="R63" s="57">
        <v>0</v>
      </c>
      <c r="S63" s="57">
        <v>0</v>
      </c>
      <c r="U63" s="56" t="str">
        <f t="shared" si="4"/>
        <v>PEN</v>
      </c>
      <c r="V63" s="57">
        <v>0</v>
      </c>
      <c r="W63" s="57">
        <v>0</v>
      </c>
      <c r="X63" s="57">
        <v>0</v>
      </c>
      <c r="Y63" s="57">
        <v>0</v>
      </c>
    </row>
    <row r="64" spans="2:25" x14ac:dyDescent="0.35">
      <c r="B64" s="56" t="s">
        <v>133</v>
      </c>
      <c r="C64" s="57">
        <v>-0.1</v>
      </c>
      <c r="D64" s="57">
        <v>-0.4</v>
      </c>
      <c r="E64" s="57">
        <v>-0.30000000000000004</v>
      </c>
      <c r="F64" s="57">
        <v>-0.4</v>
      </c>
      <c r="G64" s="61">
        <f t="shared" si="0"/>
        <v>-1.2000000000000002</v>
      </c>
      <c r="H64" s="56" t="str">
        <f t="shared" si="1"/>
        <v>PHP</v>
      </c>
      <c r="I64" s="57">
        <v>-0.1</v>
      </c>
      <c r="J64" s="57">
        <v>-0.4</v>
      </c>
      <c r="K64" s="57">
        <v>-0.30000000000000004</v>
      </c>
      <c r="L64" s="57">
        <v>-0.4</v>
      </c>
      <c r="M64" s="59">
        <f t="shared" si="2"/>
        <v>-1.2000000000000002</v>
      </c>
      <c r="O64" s="56" t="str">
        <f t="shared" si="3"/>
        <v>PHP</v>
      </c>
      <c r="P64" s="57">
        <v>0</v>
      </c>
      <c r="Q64" s="57">
        <v>0</v>
      </c>
      <c r="R64" s="57">
        <v>0</v>
      </c>
      <c r="S64" s="57">
        <v>0</v>
      </c>
      <c r="U64" s="56" t="str">
        <f t="shared" si="4"/>
        <v>PHP</v>
      </c>
      <c r="V64" s="57">
        <v>0</v>
      </c>
      <c r="W64" s="57">
        <v>0</v>
      </c>
      <c r="X64" s="57">
        <v>0</v>
      </c>
      <c r="Y64" s="57">
        <v>0</v>
      </c>
    </row>
    <row r="65" spans="2:25" x14ac:dyDescent="0.35">
      <c r="B65" s="56" t="s">
        <v>134</v>
      </c>
      <c r="C65" s="57">
        <v>-0.7</v>
      </c>
      <c r="D65" s="57">
        <v>-0.2</v>
      </c>
      <c r="E65" s="57">
        <v>-0.1</v>
      </c>
      <c r="F65" s="57">
        <v>-0.1</v>
      </c>
      <c r="G65" s="61">
        <f t="shared" si="0"/>
        <v>-1.0999999999999999</v>
      </c>
      <c r="H65" s="56" t="str">
        <f t="shared" si="1"/>
        <v>PKR</v>
      </c>
      <c r="I65" s="57">
        <v>-0.7</v>
      </c>
      <c r="J65" s="57">
        <v>-0.2</v>
      </c>
      <c r="K65" s="57">
        <v>-0.1</v>
      </c>
      <c r="L65" s="57">
        <v>-0.1</v>
      </c>
      <c r="M65" s="59">
        <f t="shared" si="2"/>
        <v>-1.0999999999999999</v>
      </c>
      <c r="O65" s="56" t="str">
        <f t="shared" si="3"/>
        <v>PKR</v>
      </c>
      <c r="P65" s="57">
        <v>0</v>
      </c>
      <c r="Q65" s="57">
        <v>0</v>
      </c>
      <c r="R65" s="57">
        <v>0</v>
      </c>
      <c r="S65" s="57">
        <v>0</v>
      </c>
      <c r="U65" s="56" t="str">
        <f t="shared" si="4"/>
        <v>PKR</v>
      </c>
      <c r="V65" s="57">
        <v>0</v>
      </c>
      <c r="W65" s="57">
        <v>0</v>
      </c>
      <c r="X65" s="57">
        <v>0</v>
      </c>
      <c r="Y65" s="57">
        <v>0</v>
      </c>
    </row>
    <row r="66" spans="2:25" x14ac:dyDescent="0.35">
      <c r="B66" s="56" t="s">
        <v>135</v>
      </c>
      <c r="C66" s="57">
        <v>-1.7000000000000002</v>
      </c>
      <c r="D66" s="57">
        <v>-0.8</v>
      </c>
      <c r="E66" s="57">
        <v>-0.6</v>
      </c>
      <c r="F66" s="57">
        <v>-0.5</v>
      </c>
      <c r="G66" s="61">
        <f t="shared" si="0"/>
        <v>-3.6</v>
      </c>
      <c r="H66" s="56" t="str">
        <f t="shared" si="1"/>
        <v>PLN</v>
      </c>
      <c r="I66" s="57">
        <v>-1.3</v>
      </c>
      <c r="J66" s="57">
        <v>-0.5</v>
      </c>
      <c r="K66" s="57">
        <v>-0.2</v>
      </c>
      <c r="L66" s="57">
        <v>-0.1</v>
      </c>
      <c r="M66" s="59">
        <f t="shared" si="2"/>
        <v>-2.1</v>
      </c>
      <c r="O66" s="56" t="str">
        <f t="shared" si="3"/>
        <v>PLN</v>
      </c>
      <c r="P66" s="57">
        <v>-0.30000000000000004</v>
      </c>
      <c r="Q66" s="57">
        <v>-0.30000000000000004</v>
      </c>
      <c r="R66" s="57">
        <v>-0.30000000000000004</v>
      </c>
      <c r="S66" s="57">
        <v>-0.30000000000000004</v>
      </c>
      <c r="U66" s="56" t="str">
        <f t="shared" si="4"/>
        <v>PLN</v>
      </c>
      <c r="V66" s="57">
        <v>-0.1</v>
      </c>
      <c r="W66" s="57">
        <v>0</v>
      </c>
      <c r="X66" s="57">
        <v>-0.1</v>
      </c>
      <c r="Y66" s="57">
        <v>-0.1</v>
      </c>
    </row>
    <row r="67" spans="2:25" x14ac:dyDescent="0.35">
      <c r="B67" s="56" t="s">
        <v>136</v>
      </c>
      <c r="C67" s="57">
        <v>0</v>
      </c>
      <c r="D67" s="57">
        <v>0</v>
      </c>
      <c r="E67" s="57">
        <v>-0.1</v>
      </c>
      <c r="F67" s="57">
        <v>-0.1</v>
      </c>
      <c r="G67" s="61">
        <f t="shared" si="0"/>
        <v>-0.2</v>
      </c>
      <c r="H67" s="56" t="str">
        <f t="shared" si="1"/>
        <v>PYG</v>
      </c>
      <c r="I67" s="57">
        <v>0</v>
      </c>
      <c r="J67" s="57">
        <v>0</v>
      </c>
      <c r="K67" s="57">
        <v>-0.1</v>
      </c>
      <c r="L67" s="57">
        <v>-0.1</v>
      </c>
      <c r="M67" s="59">
        <f t="shared" si="2"/>
        <v>-0.2</v>
      </c>
      <c r="O67" s="56" t="str">
        <f t="shared" si="3"/>
        <v>PYG</v>
      </c>
      <c r="P67" s="57">
        <v>0</v>
      </c>
      <c r="Q67" s="57">
        <v>0</v>
      </c>
      <c r="R67" s="57">
        <v>0</v>
      </c>
      <c r="S67" s="57">
        <v>0</v>
      </c>
      <c r="U67" s="56" t="str">
        <f t="shared" si="4"/>
        <v>PYG</v>
      </c>
      <c r="V67" s="57">
        <v>0</v>
      </c>
      <c r="W67" s="57">
        <v>0</v>
      </c>
      <c r="X67" s="57">
        <v>0</v>
      </c>
      <c r="Y67" s="57">
        <v>0</v>
      </c>
    </row>
    <row r="68" spans="2:25" x14ac:dyDescent="0.35">
      <c r="B68" s="56" t="s">
        <v>137</v>
      </c>
      <c r="C68" s="57">
        <v>0</v>
      </c>
      <c r="D68" s="57">
        <v>0</v>
      </c>
      <c r="E68" s="57">
        <v>0</v>
      </c>
      <c r="F68" s="57">
        <v>0</v>
      </c>
      <c r="G68" s="61">
        <f t="shared" ref="G68:G86" si="5">+C68+D68+E68+F68</f>
        <v>0</v>
      </c>
      <c r="H68" s="56" t="str">
        <f t="shared" ref="H68:H86" si="6">+B68</f>
        <v>QAR</v>
      </c>
      <c r="I68" s="57">
        <v>0</v>
      </c>
      <c r="J68" s="57">
        <v>0</v>
      </c>
      <c r="K68" s="57">
        <v>0</v>
      </c>
      <c r="L68" s="57">
        <v>0</v>
      </c>
      <c r="M68" s="59">
        <f t="shared" ref="M68:M86" si="7">+I68+J68+K68+L68</f>
        <v>0</v>
      </c>
      <c r="O68" s="56" t="str">
        <f t="shared" ref="O68:O86" si="8">+H68</f>
        <v>QAR</v>
      </c>
      <c r="P68" s="57">
        <v>0</v>
      </c>
      <c r="Q68" s="57">
        <v>0</v>
      </c>
      <c r="R68" s="57">
        <v>0</v>
      </c>
      <c r="S68" s="57">
        <v>0</v>
      </c>
      <c r="U68" s="56" t="str">
        <f t="shared" ref="U68:U86" si="9">+O68</f>
        <v>QAR</v>
      </c>
      <c r="V68" s="57">
        <v>0</v>
      </c>
      <c r="W68" s="57">
        <v>0</v>
      </c>
      <c r="X68" s="57">
        <v>0</v>
      </c>
      <c r="Y68" s="57">
        <v>0</v>
      </c>
    </row>
    <row r="69" spans="2:25" x14ac:dyDescent="0.35">
      <c r="B69" s="56" t="s">
        <v>138</v>
      </c>
      <c r="C69" s="57">
        <v>-1.2000000000000002</v>
      </c>
      <c r="D69" s="57">
        <v>-0.5</v>
      </c>
      <c r="E69" s="57">
        <v>-0.4</v>
      </c>
      <c r="F69" s="57">
        <v>-0.30000000000000004</v>
      </c>
      <c r="G69" s="61">
        <f t="shared" si="5"/>
        <v>-2.4000000000000004</v>
      </c>
      <c r="H69" s="56" t="str">
        <f t="shared" si="6"/>
        <v>RON</v>
      </c>
      <c r="I69" s="57">
        <v>-0.8</v>
      </c>
      <c r="J69" s="57">
        <v>-0.30000000000000004</v>
      </c>
      <c r="K69" s="57">
        <v>-0.2</v>
      </c>
      <c r="L69" s="57">
        <v>0</v>
      </c>
      <c r="M69" s="59">
        <f t="shared" si="7"/>
        <v>-1.3</v>
      </c>
      <c r="O69" s="56" t="str">
        <f t="shared" si="8"/>
        <v>RON</v>
      </c>
      <c r="P69" s="57">
        <v>-0.30000000000000004</v>
      </c>
      <c r="Q69" s="57">
        <v>-0.2</v>
      </c>
      <c r="R69" s="57">
        <v>-0.1</v>
      </c>
      <c r="S69" s="57">
        <v>-0.30000000000000004</v>
      </c>
      <c r="U69" s="56" t="str">
        <f t="shared" si="9"/>
        <v>RON</v>
      </c>
      <c r="V69" s="57">
        <v>-0.1</v>
      </c>
      <c r="W69" s="57">
        <v>0</v>
      </c>
      <c r="X69" s="57">
        <v>-0.1</v>
      </c>
      <c r="Y69" s="57">
        <v>0</v>
      </c>
    </row>
    <row r="70" spans="2:25" x14ac:dyDescent="0.35">
      <c r="B70" s="56" t="s">
        <v>139</v>
      </c>
      <c r="C70" s="57">
        <v>-0.1</v>
      </c>
      <c r="D70" s="57">
        <v>0</v>
      </c>
      <c r="E70" s="57">
        <v>0</v>
      </c>
      <c r="F70" s="57">
        <v>0</v>
      </c>
      <c r="G70" s="61">
        <f t="shared" si="5"/>
        <v>-0.1</v>
      </c>
      <c r="H70" s="56" t="str">
        <f t="shared" si="6"/>
        <v>RSD</v>
      </c>
      <c r="I70" s="57">
        <v>-0.1</v>
      </c>
      <c r="J70" s="57">
        <v>0</v>
      </c>
      <c r="K70" s="57">
        <v>0</v>
      </c>
      <c r="L70" s="57">
        <v>0</v>
      </c>
      <c r="M70" s="59">
        <f t="shared" si="7"/>
        <v>-0.1</v>
      </c>
      <c r="O70" s="56" t="str">
        <f t="shared" si="8"/>
        <v>RSD</v>
      </c>
      <c r="P70" s="57">
        <v>0</v>
      </c>
      <c r="Q70" s="57">
        <v>0</v>
      </c>
      <c r="R70" s="57">
        <v>0</v>
      </c>
      <c r="S70" s="57">
        <v>0</v>
      </c>
      <c r="U70" s="56" t="str">
        <f t="shared" si="9"/>
        <v>RSD</v>
      </c>
      <c r="V70" s="57">
        <v>0</v>
      </c>
      <c r="W70" s="57">
        <v>0</v>
      </c>
      <c r="X70" s="57">
        <v>0</v>
      </c>
      <c r="Y70" s="57">
        <v>0</v>
      </c>
    </row>
    <row r="71" spans="2:25" x14ac:dyDescent="0.35">
      <c r="B71" s="56" t="s">
        <v>140</v>
      </c>
      <c r="C71" s="57">
        <v>-0.30000000000000004</v>
      </c>
      <c r="D71" s="57">
        <v>-0.4</v>
      </c>
      <c r="E71" s="57">
        <v>-0.4</v>
      </c>
      <c r="F71" s="57">
        <v>-0.5</v>
      </c>
      <c r="G71" s="61">
        <f t="shared" si="5"/>
        <v>-1.6</v>
      </c>
      <c r="H71" s="56" t="str">
        <f t="shared" si="6"/>
        <v>SAR</v>
      </c>
      <c r="I71" s="57">
        <v>0</v>
      </c>
      <c r="J71" s="57">
        <v>0</v>
      </c>
      <c r="K71" s="57">
        <v>0</v>
      </c>
      <c r="L71" s="57">
        <v>0</v>
      </c>
      <c r="M71" s="59">
        <f t="shared" si="7"/>
        <v>0</v>
      </c>
      <c r="O71" s="56" t="str">
        <f t="shared" si="8"/>
        <v>SAR</v>
      </c>
      <c r="P71" s="57">
        <v>-0.30000000000000004</v>
      </c>
      <c r="Q71" s="57">
        <v>-0.30000000000000004</v>
      </c>
      <c r="R71" s="57">
        <v>-0.30000000000000004</v>
      </c>
      <c r="S71" s="57">
        <v>-0.30000000000000004</v>
      </c>
      <c r="U71" s="56" t="str">
        <f t="shared" si="9"/>
        <v>SAR</v>
      </c>
      <c r="V71" s="57">
        <v>0</v>
      </c>
      <c r="W71" s="57">
        <v>-0.1</v>
      </c>
      <c r="X71" s="57">
        <v>-0.1</v>
      </c>
      <c r="Y71" s="57">
        <v>-0.2</v>
      </c>
    </row>
    <row r="72" spans="2:25" x14ac:dyDescent="0.35">
      <c r="B72" s="56" t="s">
        <v>141</v>
      </c>
      <c r="C72" s="57">
        <v>-0.30000000000000004</v>
      </c>
      <c r="D72" s="57">
        <v>-0.30000000000000004</v>
      </c>
      <c r="E72" s="57">
        <v>-0.30000000000000004</v>
      </c>
      <c r="F72" s="57">
        <v>-0.30000000000000004</v>
      </c>
      <c r="G72" s="61">
        <f t="shared" si="5"/>
        <v>-1.2000000000000002</v>
      </c>
      <c r="H72" s="56" t="str">
        <f t="shared" si="6"/>
        <v>SEK</v>
      </c>
      <c r="I72" s="57">
        <v>0</v>
      </c>
      <c r="J72" s="57">
        <v>0</v>
      </c>
      <c r="K72" s="57">
        <v>0</v>
      </c>
      <c r="L72" s="57">
        <v>0</v>
      </c>
      <c r="M72" s="59">
        <f t="shared" si="7"/>
        <v>0</v>
      </c>
      <c r="O72" s="56" t="str">
        <f t="shared" si="8"/>
        <v>SEK</v>
      </c>
      <c r="P72" s="57">
        <v>-0.30000000000000004</v>
      </c>
      <c r="Q72" s="57">
        <v>-0.30000000000000004</v>
      </c>
      <c r="R72" s="57">
        <v>-0.30000000000000004</v>
      </c>
      <c r="S72" s="57">
        <v>-0.30000000000000004</v>
      </c>
      <c r="U72" s="56" t="str">
        <f t="shared" si="9"/>
        <v>SEK</v>
      </c>
      <c r="V72" s="57">
        <v>0</v>
      </c>
      <c r="W72" s="57">
        <v>0</v>
      </c>
      <c r="X72" s="57">
        <v>0</v>
      </c>
      <c r="Y72" s="57">
        <v>0</v>
      </c>
    </row>
    <row r="73" spans="2:25" x14ac:dyDescent="0.35">
      <c r="B73" s="56" t="s">
        <v>142</v>
      </c>
      <c r="C73" s="57">
        <v>0</v>
      </c>
      <c r="D73" s="57">
        <v>0</v>
      </c>
      <c r="E73" s="57">
        <v>0</v>
      </c>
      <c r="F73" s="57">
        <v>0</v>
      </c>
      <c r="G73" s="61">
        <f t="shared" si="5"/>
        <v>0</v>
      </c>
      <c r="H73" s="56" t="str">
        <f t="shared" si="6"/>
        <v>SGD</v>
      </c>
      <c r="I73" s="57">
        <v>0</v>
      </c>
      <c r="J73" s="57">
        <v>0</v>
      </c>
      <c r="K73" s="57">
        <v>0</v>
      </c>
      <c r="L73" s="57">
        <v>0</v>
      </c>
      <c r="M73" s="59">
        <f t="shared" si="7"/>
        <v>0</v>
      </c>
      <c r="O73" s="56" t="str">
        <f t="shared" si="8"/>
        <v>SGD</v>
      </c>
      <c r="P73" s="57">
        <v>0</v>
      </c>
      <c r="Q73" s="57">
        <v>0</v>
      </c>
      <c r="R73" s="57">
        <v>0</v>
      </c>
      <c r="S73" s="57">
        <v>0</v>
      </c>
      <c r="U73" s="56" t="str">
        <f t="shared" si="9"/>
        <v>SGD</v>
      </c>
      <c r="V73" s="57">
        <v>0</v>
      </c>
      <c r="W73" s="57">
        <v>0</v>
      </c>
      <c r="X73" s="57">
        <v>0</v>
      </c>
      <c r="Y73" s="57">
        <v>0</v>
      </c>
    </row>
    <row r="74" spans="2:25" x14ac:dyDescent="0.35">
      <c r="B74" s="56" t="s">
        <v>143</v>
      </c>
      <c r="C74" s="57">
        <v>0</v>
      </c>
      <c r="D74" s="57">
        <v>0</v>
      </c>
      <c r="E74" s="57">
        <v>0</v>
      </c>
      <c r="F74" s="57">
        <v>0</v>
      </c>
      <c r="G74" s="61">
        <f t="shared" si="5"/>
        <v>0</v>
      </c>
      <c r="H74" s="56" t="str">
        <f t="shared" si="6"/>
        <v>SVC</v>
      </c>
      <c r="I74" s="57">
        <v>0</v>
      </c>
      <c r="J74" s="57">
        <v>0</v>
      </c>
      <c r="K74" s="57">
        <v>0</v>
      </c>
      <c r="L74" s="57">
        <v>0</v>
      </c>
      <c r="M74" s="59">
        <f t="shared" si="7"/>
        <v>0</v>
      </c>
      <c r="O74" s="56" t="str">
        <f t="shared" si="8"/>
        <v>SVC</v>
      </c>
      <c r="P74" s="57">
        <v>0</v>
      </c>
      <c r="Q74" s="57">
        <v>0</v>
      </c>
      <c r="R74" s="57">
        <v>0</v>
      </c>
      <c r="S74" s="57">
        <v>0</v>
      </c>
      <c r="U74" s="56" t="str">
        <f t="shared" si="9"/>
        <v>SVC</v>
      </c>
      <c r="V74" s="57">
        <v>0</v>
      </c>
      <c r="W74" s="57">
        <v>0</v>
      </c>
      <c r="X74" s="57">
        <v>0</v>
      </c>
      <c r="Y74" s="57">
        <v>0</v>
      </c>
    </row>
    <row r="75" spans="2:25" x14ac:dyDescent="0.35">
      <c r="B75" s="56" t="s">
        <v>144</v>
      </c>
      <c r="C75" s="57">
        <v>0</v>
      </c>
      <c r="D75" s="57">
        <v>0</v>
      </c>
      <c r="E75" s="57">
        <v>0</v>
      </c>
      <c r="F75" s="57">
        <v>0</v>
      </c>
      <c r="G75" s="61">
        <f t="shared" si="5"/>
        <v>0</v>
      </c>
      <c r="H75" s="56" t="str">
        <f t="shared" si="6"/>
        <v>SYP</v>
      </c>
      <c r="I75" s="57">
        <v>0</v>
      </c>
      <c r="J75" s="57">
        <v>0</v>
      </c>
      <c r="K75" s="57">
        <v>0</v>
      </c>
      <c r="L75" s="57">
        <v>0</v>
      </c>
      <c r="M75" s="59">
        <f t="shared" si="7"/>
        <v>0</v>
      </c>
      <c r="O75" s="56" t="str">
        <f t="shared" si="8"/>
        <v>SYP</v>
      </c>
      <c r="P75" s="57">
        <v>0</v>
      </c>
      <c r="Q75" s="57">
        <v>0</v>
      </c>
      <c r="R75" s="57">
        <v>0</v>
      </c>
      <c r="S75" s="57">
        <v>0</v>
      </c>
      <c r="U75" s="56" t="str">
        <f t="shared" si="9"/>
        <v>SYP</v>
      </c>
      <c r="V75" s="57">
        <v>0</v>
      </c>
      <c r="W75" s="57">
        <v>0</v>
      </c>
      <c r="X75" s="57">
        <v>0</v>
      </c>
      <c r="Y75" s="57">
        <v>0</v>
      </c>
    </row>
    <row r="76" spans="2:25" x14ac:dyDescent="0.35">
      <c r="B76" s="56" t="s">
        <v>145</v>
      </c>
      <c r="C76" s="57">
        <v>-0.4</v>
      </c>
      <c r="D76" s="57">
        <v>-0.70000000000000007</v>
      </c>
      <c r="E76" s="57">
        <v>-0.60000000000000009</v>
      </c>
      <c r="F76" s="57">
        <v>-0.5</v>
      </c>
      <c r="G76" s="61">
        <f t="shared" si="5"/>
        <v>-2.2000000000000002</v>
      </c>
      <c r="H76" s="56" t="str">
        <f t="shared" si="6"/>
        <v>THB</v>
      </c>
      <c r="I76" s="57">
        <v>-0.1</v>
      </c>
      <c r="J76" s="57">
        <v>-0.4</v>
      </c>
      <c r="K76" s="57">
        <v>-0.30000000000000004</v>
      </c>
      <c r="L76" s="57">
        <v>-0.2</v>
      </c>
      <c r="M76" s="59">
        <f t="shared" si="7"/>
        <v>-1</v>
      </c>
      <c r="O76" s="56" t="str">
        <f t="shared" si="8"/>
        <v>THB</v>
      </c>
      <c r="P76" s="57">
        <v>-0.30000000000000004</v>
      </c>
      <c r="Q76" s="57">
        <v>-0.30000000000000004</v>
      </c>
      <c r="R76" s="57">
        <v>-0.30000000000000004</v>
      </c>
      <c r="S76" s="57">
        <v>-0.30000000000000004</v>
      </c>
      <c r="U76" s="56" t="str">
        <f t="shared" si="9"/>
        <v>THB</v>
      </c>
      <c r="V76" s="57">
        <v>0</v>
      </c>
      <c r="W76" s="57">
        <v>0</v>
      </c>
      <c r="X76" s="57">
        <v>0</v>
      </c>
      <c r="Y76" s="57">
        <v>0</v>
      </c>
    </row>
    <row r="77" spans="2:25" x14ac:dyDescent="0.35">
      <c r="B77" s="56" t="s">
        <v>146</v>
      </c>
      <c r="C77" s="57">
        <v>0</v>
      </c>
      <c r="D77" s="57">
        <v>0</v>
      </c>
      <c r="E77" s="57">
        <v>0</v>
      </c>
      <c r="F77" s="57">
        <v>0</v>
      </c>
      <c r="G77" s="61">
        <f t="shared" si="5"/>
        <v>0</v>
      </c>
      <c r="H77" s="56" t="str">
        <f t="shared" si="6"/>
        <v>TND</v>
      </c>
      <c r="I77" s="57">
        <v>0</v>
      </c>
      <c r="J77" s="57">
        <v>0</v>
      </c>
      <c r="K77" s="57">
        <v>0</v>
      </c>
      <c r="L77" s="57">
        <v>0</v>
      </c>
      <c r="M77" s="59">
        <f t="shared" si="7"/>
        <v>0</v>
      </c>
      <c r="O77" s="56" t="str">
        <f t="shared" si="8"/>
        <v>TND</v>
      </c>
      <c r="P77" s="57">
        <v>0</v>
      </c>
      <c r="Q77" s="57">
        <v>0</v>
      </c>
      <c r="R77" s="57">
        <v>0</v>
      </c>
      <c r="S77" s="57">
        <v>0</v>
      </c>
      <c r="U77" s="56" t="str">
        <f t="shared" si="9"/>
        <v>TND</v>
      </c>
      <c r="V77" s="57">
        <v>0</v>
      </c>
      <c r="W77" s="57">
        <v>0</v>
      </c>
      <c r="X77" s="57">
        <v>0</v>
      </c>
      <c r="Y77" s="57">
        <v>0</v>
      </c>
    </row>
    <row r="78" spans="2:25" x14ac:dyDescent="0.35">
      <c r="B78" s="56" t="s">
        <v>147</v>
      </c>
      <c r="C78" s="57">
        <v>-0.30000000000000004</v>
      </c>
      <c r="D78" s="57">
        <v>-0.30000000000000004</v>
      </c>
      <c r="E78" s="57">
        <v>-0.30000000000000004</v>
      </c>
      <c r="F78" s="57">
        <v>-0.30000000000000004</v>
      </c>
      <c r="G78" s="61">
        <f t="shared" si="5"/>
        <v>-1.2000000000000002</v>
      </c>
      <c r="H78" s="56" t="str">
        <f t="shared" si="6"/>
        <v>TWD</v>
      </c>
      <c r="I78" s="57">
        <v>0</v>
      </c>
      <c r="J78" s="57">
        <v>0</v>
      </c>
      <c r="K78" s="57">
        <v>0</v>
      </c>
      <c r="L78" s="57">
        <v>0</v>
      </c>
      <c r="M78" s="59">
        <f t="shared" si="7"/>
        <v>0</v>
      </c>
      <c r="O78" s="56" t="str">
        <f t="shared" si="8"/>
        <v>TWD</v>
      </c>
      <c r="P78" s="57">
        <v>-0.30000000000000004</v>
      </c>
      <c r="Q78" s="57">
        <v>-0.30000000000000004</v>
      </c>
      <c r="R78" s="57">
        <v>-0.30000000000000004</v>
      </c>
      <c r="S78" s="57">
        <v>-0.30000000000000004</v>
      </c>
      <c r="U78" s="56" t="str">
        <f t="shared" si="9"/>
        <v>TWD</v>
      </c>
      <c r="V78" s="57">
        <v>0</v>
      </c>
      <c r="W78" s="57">
        <v>0</v>
      </c>
      <c r="X78" s="57">
        <v>0</v>
      </c>
      <c r="Y78" s="57">
        <v>0</v>
      </c>
    </row>
    <row r="79" spans="2:25" x14ac:dyDescent="0.35">
      <c r="B79" s="56" t="s">
        <v>148</v>
      </c>
      <c r="C79" s="57">
        <v>0</v>
      </c>
      <c r="D79" s="57">
        <v>0</v>
      </c>
      <c r="E79" s="57">
        <v>-0.2</v>
      </c>
      <c r="F79" s="57">
        <v>-0.30000000000000004</v>
      </c>
      <c r="G79" s="61">
        <f t="shared" si="5"/>
        <v>-0.5</v>
      </c>
      <c r="H79" s="56" t="str">
        <f t="shared" si="6"/>
        <v>TZS</v>
      </c>
      <c r="I79" s="57">
        <v>0</v>
      </c>
      <c r="J79" s="57">
        <v>0</v>
      </c>
      <c r="K79" s="57">
        <v>-0.2</v>
      </c>
      <c r="L79" s="57">
        <v>-0.30000000000000004</v>
      </c>
      <c r="M79" s="59">
        <f t="shared" si="7"/>
        <v>-0.5</v>
      </c>
      <c r="O79" s="56" t="str">
        <f t="shared" si="8"/>
        <v>TZS</v>
      </c>
      <c r="P79" s="57">
        <v>0</v>
      </c>
      <c r="Q79" s="57">
        <v>0</v>
      </c>
      <c r="R79" s="57">
        <v>0</v>
      </c>
      <c r="S79" s="57">
        <v>0</v>
      </c>
      <c r="U79" s="56" t="str">
        <f t="shared" si="9"/>
        <v>TZS</v>
      </c>
      <c r="V79" s="57">
        <v>0</v>
      </c>
      <c r="W79" s="57">
        <v>0</v>
      </c>
      <c r="X79" s="57">
        <v>0</v>
      </c>
      <c r="Y79" s="57">
        <v>0</v>
      </c>
    </row>
    <row r="80" spans="2:25" x14ac:dyDescent="0.35">
      <c r="B80" s="56" t="s">
        <v>149</v>
      </c>
      <c r="C80" s="57">
        <v>-1.4</v>
      </c>
      <c r="D80" s="57">
        <v>-0.7</v>
      </c>
      <c r="E80" s="57">
        <v>-0.1</v>
      </c>
      <c r="F80" s="57">
        <v>0</v>
      </c>
      <c r="G80" s="61">
        <f t="shared" si="5"/>
        <v>-2.1999999999999997</v>
      </c>
      <c r="H80" s="56" t="str">
        <f t="shared" si="6"/>
        <v>UAH</v>
      </c>
      <c r="I80" s="57">
        <v>-1.4</v>
      </c>
      <c r="J80" s="57">
        <v>-0.7</v>
      </c>
      <c r="K80" s="57">
        <v>-0.1</v>
      </c>
      <c r="L80" s="57">
        <v>0</v>
      </c>
      <c r="M80" s="59">
        <f t="shared" si="7"/>
        <v>-2.1999999999999997</v>
      </c>
      <c r="O80" s="56" t="str">
        <f t="shared" si="8"/>
        <v>UAH</v>
      </c>
      <c r="P80" s="57">
        <v>0</v>
      </c>
      <c r="Q80" s="57">
        <v>0</v>
      </c>
      <c r="R80" s="57">
        <v>0</v>
      </c>
      <c r="S80" s="57">
        <v>0</v>
      </c>
      <c r="U80" s="56" t="str">
        <f t="shared" si="9"/>
        <v>UAH</v>
      </c>
      <c r="V80" s="57">
        <v>0</v>
      </c>
      <c r="W80" s="57">
        <v>0</v>
      </c>
      <c r="X80" s="57">
        <v>0</v>
      </c>
      <c r="Y80" s="57">
        <v>0</v>
      </c>
    </row>
    <row r="81" spans="2:25" x14ac:dyDescent="0.35">
      <c r="B81" s="56" t="s">
        <v>150</v>
      </c>
      <c r="C81" s="57">
        <v>0</v>
      </c>
      <c r="D81" s="57">
        <v>0</v>
      </c>
      <c r="E81" s="57">
        <v>-0.1</v>
      </c>
      <c r="F81" s="57">
        <v>-0.1</v>
      </c>
      <c r="G81" s="61">
        <f t="shared" si="5"/>
        <v>-0.2</v>
      </c>
      <c r="H81" s="56" t="str">
        <f t="shared" si="6"/>
        <v>UYU</v>
      </c>
      <c r="I81" s="57">
        <v>0</v>
      </c>
      <c r="J81" s="57">
        <v>0</v>
      </c>
      <c r="K81" s="57">
        <v>-0.1</v>
      </c>
      <c r="L81" s="57">
        <v>-0.1</v>
      </c>
      <c r="M81" s="59">
        <f t="shared" si="7"/>
        <v>-0.2</v>
      </c>
      <c r="O81" s="56" t="str">
        <f t="shared" si="8"/>
        <v>UYU</v>
      </c>
      <c r="P81" s="57">
        <v>0</v>
      </c>
      <c r="Q81" s="57">
        <v>0</v>
      </c>
      <c r="R81" s="57">
        <v>0</v>
      </c>
      <c r="S81" s="57">
        <v>0</v>
      </c>
      <c r="U81" s="56" t="str">
        <f t="shared" si="9"/>
        <v>UYU</v>
      </c>
      <c r="V81" s="57">
        <v>0</v>
      </c>
      <c r="W81" s="57">
        <v>0</v>
      </c>
      <c r="X81" s="57">
        <v>0</v>
      </c>
      <c r="Y81" s="57">
        <v>0</v>
      </c>
    </row>
    <row r="82" spans="2:25" x14ac:dyDescent="0.35">
      <c r="B82" s="56" t="s">
        <v>151</v>
      </c>
      <c r="C82" s="57">
        <v>0</v>
      </c>
      <c r="D82" s="57">
        <v>0</v>
      </c>
      <c r="E82" s="57">
        <v>0</v>
      </c>
      <c r="F82" s="57">
        <v>0</v>
      </c>
      <c r="G82" s="61">
        <f t="shared" si="5"/>
        <v>0</v>
      </c>
      <c r="H82" s="56" t="str">
        <f t="shared" si="6"/>
        <v>VES</v>
      </c>
      <c r="I82" s="57">
        <v>0</v>
      </c>
      <c r="J82" s="57">
        <v>0</v>
      </c>
      <c r="K82" s="57">
        <v>0</v>
      </c>
      <c r="L82" s="57">
        <v>0</v>
      </c>
      <c r="M82" s="59">
        <f t="shared" si="7"/>
        <v>0</v>
      </c>
      <c r="O82" s="56" t="str">
        <f t="shared" si="8"/>
        <v>VES</v>
      </c>
      <c r="P82" s="57">
        <v>0</v>
      </c>
      <c r="Q82" s="57">
        <v>0</v>
      </c>
      <c r="R82" s="57">
        <v>0</v>
      </c>
      <c r="S82" s="57">
        <v>0</v>
      </c>
      <c r="U82" s="56" t="str">
        <f t="shared" si="9"/>
        <v>VES</v>
      </c>
      <c r="V82" s="57">
        <v>0</v>
      </c>
      <c r="W82" s="57">
        <v>0</v>
      </c>
      <c r="X82" s="57">
        <v>0</v>
      </c>
      <c r="Y82" s="57">
        <v>0</v>
      </c>
    </row>
    <row r="83" spans="2:25" x14ac:dyDescent="0.35">
      <c r="B83" s="56" t="s">
        <v>152</v>
      </c>
      <c r="C83" s="57">
        <v>-0.2</v>
      </c>
      <c r="D83" s="57">
        <v>-0.30000000000000004</v>
      </c>
      <c r="E83" s="57">
        <v>-0.30000000000000004</v>
      </c>
      <c r="F83" s="57">
        <v>-0.4</v>
      </c>
      <c r="G83" s="61">
        <f t="shared" si="5"/>
        <v>-1.2000000000000002</v>
      </c>
      <c r="H83" s="56" t="str">
        <f t="shared" si="6"/>
        <v>VND</v>
      </c>
      <c r="I83" s="57">
        <v>-0.1</v>
      </c>
      <c r="J83" s="57">
        <v>-0.2</v>
      </c>
      <c r="K83" s="57">
        <v>-0.1</v>
      </c>
      <c r="L83" s="57">
        <v>-0.2</v>
      </c>
      <c r="M83" s="59">
        <f t="shared" si="7"/>
        <v>-0.60000000000000009</v>
      </c>
      <c r="O83" s="56" t="str">
        <f t="shared" si="8"/>
        <v>VND</v>
      </c>
      <c r="P83" s="57">
        <v>-0.1</v>
      </c>
      <c r="Q83" s="57">
        <v>-0.1</v>
      </c>
      <c r="R83" s="57">
        <v>-0.2</v>
      </c>
      <c r="S83" s="57">
        <v>-0.2</v>
      </c>
      <c r="U83" s="56" t="str">
        <f t="shared" si="9"/>
        <v>VND</v>
      </c>
      <c r="V83" s="57">
        <v>0</v>
      </c>
      <c r="W83" s="57">
        <v>0</v>
      </c>
      <c r="X83" s="57">
        <v>0</v>
      </c>
      <c r="Y83" s="57">
        <v>0</v>
      </c>
    </row>
    <row r="84" spans="2:25" x14ac:dyDescent="0.35">
      <c r="B84" s="56" t="s">
        <v>153</v>
      </c>
      <c r="C84" s="57">
        <v>0</v>
      </c>
      <c r="D84" s="57">
        <v>0</v>
      </c>
      <c r="E84" s="57">
        <v>0</v>
      </c>
      <c r="F84" s="57">
        <v>0</v>
      </c>
      <c r="G84" s="61">
        <f t="shared" si="5"/>
        <v>0</v>
      </c>
      <c r="H84" s="56" t="str">
        <f t="shared" si="6"/>
        <v>XAF</v>
      </c>
      <c r="I84" s="57">
        <v>0</v>
      </c>
      <c r="J84" s="57">
        <v>0</v>
      </c>
      <c r="K84" s="57">
        <v>0</v>
      </c>
      <c r="L84" s="57">
        <v>0</v>
      </c>
      <c r="M84" s="59">
        <f t="shared" si="7"/>
        <v>0</v>
      </c>
      <c r="O84" s="56" t="str">
        <f t="shared" si="8"/>
        <v>XAF</v>
      </c>
      <c r="P84" s="57">
        <v>0</v>
      </c>
      <c r="Q84" s="57">
        <v>0</v>
      </c>
      <c r="R84" s="57">
        <v>0</v>
      </c>
      <c r="S84" s="57">
        <v>0</v>
      </c>
      <c r="U84" s="56" t="str">
        <f t="shared" si="9"/>
        <v>XAF</v>
      </c>
      <c r="V84" s="57">
        <v>0</v>
      </c>
      <c r="W84" s="57">
        <v>0</v>
      </c>
      <c r="X84" s="57">
        <v>0</v>
      </c>
      <c r="Y84" s="57">
        <v>0</v>
      </c>
    </row>
    <row r="85" spans="2:25" x14ac:dyDescent="0.35">
      <c r="B85" s="56" t="s">
        <v>154</v>
      </c>
      <c r="C85" s="57">
        <v>0</v>
      </c>
      <c r="D85" s="57">
        <v>0</v>
      </c>
      <c r="E85" s="57">
        <v>0</v>
      </c>
      <c r="F85" s="57">
        <v>0</v>
      </c>
      <c r="G85" s="61">
        <f t="shared" si="5"/>
        <v>0</v>
      </c>
      <c r="H85" s="56" t="str">
        <f t="shared" si="6"/>
        <v>XOF</v>
      </c>
      <c r="I85" s="57">
        <v>0</v>
      </c>
      <c r="J85" s="57">
        <v>0</v>
      </c>
      <c r="K85" s="57">
        <v>0</v>
      </c>
      <c r="L85" s="57">
        <v>0</v>
      </c>
      <c r="M85" s="59">
        <f t="shared" si="7"/>
        <v>0</v>
      </c>
      <c r="O85" s="56" t="str">
        <f t="shared" si="8"/>
        <v>XOF</v>
      </c>
      <c r="P85" s="57">
        <v>0</v>
      </c>
      <c r="Q85" s="57">
        <v>0</v>
      </c>
      <c r="R85" s="57">
        <v>0</v>
      </c>
      <c r="S85" s="57">
        <v>0</v>
      </c>
      <c r="U85" s="56" t="str">
        <f t="shared" si="9"/>
        <v>XOF</v>
      </c>
      <c r="V85" s="57">
        <v>0</v>
      </c>
      <c r="W85" s="57">
        <v>0</v>
      </c>
      <c r="X85" s="57">
        <v>0</v>
      </c>
      <c r="Y85" s="57">
        <v>0</v>
      </c>
    </row>
    <row r="86" spans="2:25" x14ac:dyDescent="0.35">
      <c r="B86" s="56" t="s">
        <v>155</v>
      </c>
      <c r="C86" s="57">
        <v>0.1</v>
      </c>
      <c r="D86" s="57">
        <v>0</v>
      </c>
      <c r="E86" s="57">
        <v>-0.30000000000000004</v>
      </c>
      <c r="F86" s="57">
        <v>0</v>
      </c>
      <c r="G86" s="61">
        <f t="shared" si="5"/>
        <v>-0.20000000000000004</v>
      </c>
      <c r="H86" s="56" t="str">
        <f t="shared" si="6"/>
        <v>ZMW</v>
      </c>
      <c r="I86" s="57">
        <v>0.1</v>
      </c>
      <c r="J86" s="57">
        <v>0</v>
      </c>
      <c r="K86" s="57">
        <v>-0.30000000000000004</v>
      </c>
      <c r="L86" s="57">
        <v>0</v>
      </c>
      <c r="M86" s="59">
        <f t="shared" si="7"/>
        <v>-0.20000000000000004</v>
      </c>
      <c r="O86" s="56" t="str">
        <f t="shared" si="8"/>
        <v>ZMW</v>
      </c>
      <c r="P86" s="57">
        <v>0</v>
      </c>
      <c r="Q86" s="57">
        <v>0</v>
      </c>
      <c r="R86" s="57">
        <v>0</v>
      </c>
      <c r="S86" s="57">
        <v>0</v>
      </c>
      <c r="U86" s="56" t="str">
        <f t="shared" si="9"/>
        <v>ZMW</v>
      </c>
      <c r="V86" s="57">
        <v>0</v>
      </c>
      <c r="W86" s="57">
        <v>0</v>
      </c>
      <c r="X86" s="57">
        <v>0</v>
      </c>
      <c r="Y86" s="57">
        <v>0</v>
      </c>
    </row>
  </sheetData>
  <mergeCells count="4">
    <mergeCell ref="C1:F1"/>
    <mergeCell ref="I1:L1"/>
    <mergeCell ref="P1:S1"/>
    <mergeCell ref="V1:Y1"/>
  </mergeCells>
  <pageMargins left="0.7" right="0.7" top="0.75" bottom="0.75" header="0.3" footer="0.3"/>
  <headerFooter>
    <oddFooter>&amp;R_x000D_&amp;1#&amp;"Aptos"&amp;22&amp;KFF8939 RESTRICTED</oddFooter>
  </headerFooter>
  <customProperties>
    <customPr name="_pios_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4650-8775-4FC0-A968-BAF00A4496A8}">
  <sheetPr codeName="Tabelle5"/>
  <dimension ref="D1:L83"/>
  <sheetViews>
    <sheetView zoomScale="130" zoomScaleNormal="130" workbookViewId="0">
      <selection activeCell="G20" sqref="G20"/>
    </sheetView>
  </sheetViews>
  <sheetFormatPr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70" t="s">
        <v>156</v>
      </c>
      <c r="F3" s="70"/>
      <c r="G3" s="70"/>
      <c r="H3" s="70"/>
      <c r="I3" s="70"/>
      <c r="J3" s="70"/>
      <c r="K3" s="70"/>
      <c r="L3" s="1"/>
    </row>
    <row r="4" spans="4:12" ht="14.5" customHeight="1" x14ac:dyDescent="0.3">
      <c r="D4" s="1"/>
      <c r="E4" s="70"/>
      <c r="F4" s="70"/>
      <c r="G4" s="70"/>
      <c r="H4" s="70"/>
      <c r="I4" s="70"/>
      <c r="J4" s="70"/>
      <c r="K4" s="70"/>
      <c r="L4" s="1"/>
    </row>
    <row r="5" spans="4:12" ht="14.5" customHeight="1" x14ac:dyDescent="0.3">
      <c r="D5" s="1"/>
      <c r="E5" s="70"/>
      <c r="F5" s="70"/>
      <c r="G5" s="70"/>
      <c r="H5" s="70"/>
      <c r="I5" s="70"/>
      <c r="J5" s="70"/>
      <c r="K5" s="70"/>
      <c r="L5" s="1"/>
    </row>
    <row r="6" spans="4:12" ht="14.5" customHeight="1" x14ac:dyDescent="0.3">
      <c r="D6" s="1"/>
      <c r="E6" s="70"/>
      <c r="F6" s="70"/>
      <c r="G6" s="70"/>
      <c r="H6" s="70"/>
      <c r="I6" s="70"/>
      <c r="J6" s="70"/>
      <c r="K6" s="70"/>
      <c r="L6" s="1"/>
    </row>
    <row r="7" spans="4:12" x14ac:dyDescent="0.3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83" t="s">
        <v>15</v>
      </c>
      <c r="G8" s="83"/>
      <c r="H8" s="83"/>
      <c r="I8" s="83"/>
      <c r="J8" s="83"/>
      <c r="K8" s="1"/>
      <c r="L8" s="1"/>
    </row>
    <row r="9" spans="4:12" ht="14.5" thickBot="1" x14ac:dyDescent="0.35">
      <c r="D9" s="1"/>
      <c r="E9" s="1"/>
      <c r="F9" s="5" t="s">
        <v>20</v>
      </c>
      <c r="G9" s="5" t="s">
        <v>38</v>
      </c>
      <c r="H9" s="6" t="s">
        <v>43</v>
      </c>
      <c r="I9" s="6" t="s">
        <v>59</v>
      </c>
      <c r="J9" s="7" t="s">
        <v>60</v>
      </c>
      <c r="K9" s="1"/>
      <c r="L9" s="1"/>
    </row>
    <row r="10" spans="4:12" ht="14.5" thickBot="1" x14ac:dyDescent="0.35">
      <c r="D10" s="1"/>
      <c r="E10" s="1"/>
      <c r="F10" s="8">
        <f>+J26</f>
        <v>529.04183278240862</v>
      </c>
      <c r="G10" s="9">
        <f>+J43</f>
        <v>915</v>
      </c>
      <c r="H10" s="9">
        <f>+J64</f>
        <v>941</v>
      </c>
      <c r="I10" s="10">
        <f>+J81</f>
        <v>618</v>
      </c>
      <c r="J10" s="11">
        <f>+F10+G10+H10+I10</f>
        <v>3003.0418327824086</v>
      </c>
      <c r="K10" s="1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20</v>
      </c>
      <c r="L12" s="1"/>
    </row>
    <row r="13" spans="4:12" x14ac:dyDescent="0.3">
      <c r="D13" s="1"/>
      <c r="E13" s="1"/>
      <c r="F13" s="83" t="s">
        <v>21</v>
      </c>
      <c r="G13" s="83"/>
      <c r="H13" s="83"/>
      <c r="I13" s="83"/>
      <c r="J13" s="83"/>
      <c r="K13" s="83"/>
      <c r="L13" s="1"/>
    </row>
    <row r="14" spans="4:12" ht="43" customHeight="1" thickBot="1" x14ac:dyDescent="0.35">
      <c r="D14" s="1"/>
      <c r="E14" s="13" t="s">
        <v>22</v>
      </c>
      <c r="F14" s="14" t="s">
        <v>157</v>
      </c>
      <c r="G14" s="14" t="s">
        <v>158</v>
      </c>
      <c r="H14" s="86" t="s">
        <v>159</v>
      </c>
      <c r="I14" s="86"/>
      <c r="J14" s="86" t="s">
        <v>160</v>
      </c>
      <c r="K14" s="87"/>
      <c r="L14" s="1"/>
    </row>
    <row r="15" spans="4:12" x14ac:dyDescent="0.3">
      <c r="D15" s="1"/>
      <c r="E15" s="15" t="s">
        <v>26</v>
      </c>
      <c r="F15" s="16">
        <v>1.205821</v>
      </c>
      <c r="G15" s="45">
        <v>1.1217170000000001</v>
      </c>
      <c r="H15" s="88">
        <f t="shared" ref="H15:H24" si="0">+G15/F15-1</f>
        <v>-6.9748329146697485E-2</v>
      </c>
      <c r="I15" s="89"/>
      <c r="J15" s="90">
        <v>385</v>
      </c>
      <c r="K15" s="91"/>
      <c r="L15" s="1"/>
    </row>
    <row r="16" spans="4:12" x14ac:dyDescent="0.3">
      <c r="D16" s="1"/>
      <c r="E16" s="18" t="s">
        <v>28</v>
      </c>
      <c r="F16" s="19">
        <v>7.8129799999999996</v>
      </c>
      <c r="G16" s="46">
        <v>7.1283099999999999</v>
      </c>
      <c r="H16" s="79">
        <f t="shared" si="0"/>
        <v>-8.7632375866826706E-2</v>
      </c>
      <c r="I16" s="80"/>
      <c r="J16" s="81">
        <v>91</v>
      </c>
      <c r="K16" s="82"/>
      <c r="L16" s="1"/>
    </row>
    <row r="17" spans="4:12" x14ac:dyDescent="0.3">
      <c r="D17" s="1"/>
      <c r="E17" s="18" t="s">
        <v>27</v>
      </c>
      <c r="F17" s="19">
        <v>6.588635</v>
      </c>
      <c r="G17" s="46">
        <v>5.8638950000000003</v>
      </c>
      <c r="H17" s="79">
        <f>+G17/F17-1</f>
        <v>-0.10999850500141528</v>
      </c>
      <c r="I17" s="80"/>
      <c r="J17" s="81">
        <v>95</v>
      </c>
      <c r="K17" s="82"/>
      <c r="L17" s="1"/>
    </row>
    <row r="18" spans="4:12" x14ac:dyDescent="0.3">
      <c r="D18" s="1"/>
      <c r="E18" s="18" t="s">
        <v>29</v>
      </c>
      <c r="F18" s="19">
        <v>127.71174999999999</v>
      </c>
      <c r="G18" s="46">
        <v>130.33743999999999</v>
      </c>
      <c r="H18" s="79">
        <f t="shared" si="0"/>
        <v>2.055950216013791E-2</v>
      </c>
      <c r="I18" s="80"/>
      <c r="J18" s="81">
        <f>IF($K$12="FY",IFERROR(H18*(VLOOKUP(E18,'Sensitivity Impact 2022'!$B$2:$C$68,2,FALSE))*-100,0),IF($K$12="Q1",IFERROR(H18*(VLOOKUP(E18,'Sensitivity Impact 2022'!$J$2:$K$68,2,FALSE))*-100,0),IF($K$12="Q2",IFERROR(H18*(VLOOKUP(E18,'Sensitivity Impact 2022'!$R$2:$S$68,2,FALSE))*-100,0),IF($K$12="Q3",IFERROR(H18*(VLOOKUP(E18,'Sensitivity Impact 2022'!$Z$2:$AA$68,2,FALSE))*-100,0),IF($K$12="Q4",IFERROR(H18*(VLOOKUP(E73,'Sensitivity Impact 2022'!$AH$2:$AI$68,2,FALSE))*-100,0),IF($K$12="Q2-Q4",IFERROR(H18*(VLOOKUP(E18,'Sensitivity Impact 2022'!$AP$2:$AQ$68,2,FALSE))*-100,0),IF($K$12="HY2",IFERROR(H18*(VLOOKUP(E18,'Sensitivity Impact 2022'!$AX$2:$AY$68,2,FALSE))*-100,0))))))))</f>
        <v>8.4361107004858447</v>
      </c>
      <c r="K18" s="82"/>
      <c r="L18" s="1"/>
    </row>
    <row r="19" spans="4:12" x14ac:dyDescent="0.3">
      <c r="D19" s="1"/>
      <c r="E19" s="18" t="s">
        <v>30</v>
      </c>
      <c r="F19" s="19">
        <v>1.527331</v>
      </c>
      <c r="G19" s="46">
        <v>1.421046</v>
      </c>
      <c r="H19" s="79">
        <f t="shared" si="0"/>
        <v>-6.9588713906808652E-2</v>
      </c>
      <c r="I19" s="80"/>
      <c r="J19" s="81">
        <v>40</v>
      </c>
      <c r="K19" s="82"/>
      <c r="L19" s="1"/>
    </row>
    <row r="20" spans="4:12" x14ac:dyDescent="0.3">
      <c r="D20" s="1"/>
      <c r="E20" s="18" t="s">
        <v>32</v>
      </c>
      <c r="F20" s="19">
        <v>0.87466900000000003</v>
      </c>
      <c r="G20" s="46">
        <v>0.83620399999999995</v>
      </c>
      <c r="H20" s="79">
        <f t="shared" si="0"/>
        <v>-4.397663573306021E-2</v>
      </c>
      <c r="I20" s="80"/>
      <c r="J20" s="81">
        <f>IF($K$12="FY",IFERROR(H20*(VLOOKUP(E20,'Sensitivity Impact 2022'!$B$2:$C$68,2,FALSE))*-100,0),IF($K$12="Q1",IFERROR(H20*(VLOOKUP(E20,'Sensitivity Impact 2022'!$J$2:$K$68,2,FALSE))*-100,0),IF($K$12="Q2",IFERROR(H20*(VLOOKUP(E20,'Sensitivity Impact 2022'!$R$2:$S$68,2,FALSE))*-100,0),IF($K$12="Q3",IFERROR(H20*(VLOOKUP(E20,'Sensitivity Impact 2022'!$Z$2:$AA$68,2,FALSE))*-100,0),IF($K$12="Q4",IFERROR(H20*(VLOOKUP(E75,'Sensitivity Impact 2022'!$AH$2:$AI$68,2,FALSE))*-100,0),IF($K$12="Q2-Q4",IFERROR(H20*(VLOOKUP(E20,'Sensitivity Impact 2022'!$AP$2:$AQ$68,2,FALSE))*-100,0),IF($K$12="HY2",IFERROR(H20*(VLOOKUP(E20,'Sensitivity Impact 2022'!$AX$2:$AY$68,2,FALSE))*-100,0))))))))</f>
        <v>-12.394277918077272</v>
      </c>
      <c r="K20" s="82"/>
      <c r="L20" s="1"/>
    </row>
    <row r="21" spans="4:12" x14ac:dyDescent="0.3">
      <c r="D21" s="1"/>
      <c r="E21" s="18" t="s">
        <v>31</v>
      </c>
      <c r="F21" s="19">
        <v>24.526319999999998</v>
      </c>
      <c r="G21" s="46">
        <v>23.00966</v>
      </c>
      <c r="H21" s="79">
        <f t="shared" si="0"/>
        <v>-6.1838058053552247E-2</v>
      </c>
      <c r="I21" s="80"/>
      <c r="J21" s="81">
        <v>18</v>
      </c>
      <c r="K21" s="82"/>
      <c r="L21" s="1"/>
    </row>
    <row r="22" spans="4:12" x14ac:dyDescent="0.3">
      <c r="D22" s="1"/>
      <c r="E22" s="18" t="s">
        <v>33</v>
      </c>
      <c r="F22" s="19">
        <v>89.729140000000001</v>
      </c>
      <c r="G22" s="46">
        <v>96.233800000000002</v>
      </c>
      <c r="H22" s="79">
        <f t="shared" si="0"/>
        <v>7.2492169210581991E-2</v>
      </c>
      <c r="I22" s="80"/>
      <c r="J22" s="81">
        <v>-27</v>
      </c>
      <c r="K22" s="82"/>
      <c r="L22" s="1"/>
    </row>
    <row r="23" spans="4:12" x14ac:dyDescent="0.3">
      <c r="D23" s="1"/>
      <c r="E23" s="18" t="s">
        <v>65</v>
      </c>
      <c r="F23" s="19">
        <v>8.8962389999999996</v>
      </c>
      <c r="G23" s="46">
        <v>15.652623999999999</v>
      </c>
      <c r="H23" s="79">
        <f t="shared" si="0"/>
        <v>0.75946532012010914</v>
      </c>
      <c r="I23" s="80"/>
      <c r="J23" s="81">
        <v>-116</v>
      </c>
      <c r="K23" s="82"/>
      <c r="L23" s="1"/>
    </row>
    <row r="24" spans="4:12" x14ac:dyDescent="0.3">
      <c r="D24" s="1"/>
      <c r="E24" s="18" t="s">
        <v>34</v>
      </c>
      <c r="F24" s="19">
        <v>1.56054</v>
      </c>
      <c r="G24" s="46">
        <v>1.54904</v>
      </c>
      <c r="H24" s="79">
        <f t="shared" si="0"/>
        <v>-7.3692439796481102E-3</v>
      </c>
      <c r="I24" s="80"/>
      <c r="J24" s="81">
        <v>2</v>
      </c>
      <c r="K24" s="82"/>
      <c r="L24" s="1"/>
    </row>
    <row r="25" spans="4:12" ht="14.5" thickBot="1" x14ac:dyDescent="0.35">
      <c r="D25" s="1"/>
      <c r="E25" s="21" t="s">
        <v>36</v>
      </c>
      <c r="F25" s="22"/>
      <c r="G25" s="23"/>
      <c r="H25" s="71"/>
      <c r="I25" s="72"/>
      <c r="J25" s="73">
        <v>45</v>
      </c>
      <c r="K25" s="74"/>
      <c r="L25" s="1"/>
    </row>
    <row r="26" spans="4:12" s="28" customFormat="1" ht="21.65" customHeight="1" thickTop="1" thickBot="1" x14ac:dyDescent="0.4">
      <c r="D26" s="24"/>
      <c r="E26" s="25" t="s">
        <v>37</v>
      </c>
      <c r="F26" s="26"/>
      <c r="G26" s="27"/>
      <c r="H26" s="75"/>
      <c r="I26" s="76"/>
      <c r="J26" s="77">
        <f>SUM(J15:K25)</f>
        <v>529.04183278240862</v>
      </c>
      <c r="K26" s="78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38</v>
      </c>
      <c r="L29" s="1"/>
    </row>
    <row r="30" spans="4:12" x14ac:dyDescent="0.3">
      <c r="D30" s="1"/>
      <c r="E30" s="1"/>
      <c r="F30" s="83" t="s">
        <v>39</v>
      </c>
      <c r="G30" s="83"/>
      <c r="H30" s="83"/>
      <c r="I30" s="83"/>
      <c r="J30" s="83"/>
      <c r="K30" s="83"/>
      <c r="L30" s="1"/>
    </row>
    <row r="31" spans="4:12" ht="43" customHeight="1" thickBot="1" x14ac:dyDescent="0.35">
      <c r="D31" s="1"/>
      <c r="E31" s="13" t="s">
        <v>22</v>
      </c>
      <c r="F31" s="14" t="s">
        <v>161</v>
      </c>
      <c r="G31" s="14" t="s">
        <v>162</v>
      </c>
      <c r="H31" s="86" t="str">
        <f>+H14</f>
        <v>2022 vs. 2021
(EUR development)</v>
      </c>
      <c r="I31" s="86"/>
      <c r="J31" s="86" t="s">
        <v>163</v>
      </c>
      <c r="K31" s="87"/>
      <c r="L31" s="1"/>
    </row>
    <row r="32" spans="4:12" x14ac:dyDescent="0.3">
      <c r="D32" s="1"/>
      <c r="E32" s="15" t="s">
        <v>26</v>
      </c>
      <c r="F32" s="16">
        <v>1.2044649999999999</v>
      </c>
      <c r="G32" s="45">
        <v>1.065852</v>
      </c>
      <c r="H32" s="88">
        <f>+G32/F32-1</f>
        <v>-0.1150826300473653</v>
      </c>
      <c r="I32" s="89"/>
      <c r="J32" s="90">
        <v>501</v>
      </c>
      <c r="K32" s="91"/>
      <c r="L32" s="30"/>
    </row>
    <row r="33" spans="4:12" x14ac:dyDescent="0.3">
      <c r="D33" s="1"/>
      <c r="E33" s="18" t="s">
        <v>28</v>
      </c>
      <c r="F33" s="19">
        <v>7.7830500000000002</v>
      </c>
      <c r="G33" s="46">
        <v>7.0531600000000001</v>
      </c>
      <c r="H33" s="79">
        <f t="shared" ref="H33:H41" si="1">+G33/F33-1</f>
        <v>-9.3779430942882325E-2</v>
      </c>
      <c r="I33" s="80"/>
      <c r="J33" s="81">
        <v>92</v>
      </c>
      <c r="K33" s="82"/>
      <c r="L33" s="30"/>
    </row>
    <row r="34" spans="4:12" x14ac:dyDescent="0.3">
      <c r="D34" s="1"/>
      <c r="E34" s="18" t="s">
        <v>27</v>
      </c>
      <c r="F34" s="19">
        <v>6.3923649999999999</v>
      </c>
      <c r="G34" s="46">
        <v>5.2276300000000004</v>
      </c>
      <c r="H34" s="79">
        <f t="shared" si="1"/>
        <v>-0.18220721125905659</v>
      </c>
      <c r="I34" s="80"/>
      <c r="J34" s="81">
        <v>144</v>
      </c>
      <c r="K34" s="82"/>
      <c r="L34" s="30"/>
    </row>
    <row r="35" spans="4:12" x14ac:dyDescent="0.3">
      <c r="D35" s="1"/>
      <c r="E35" s="18" t="s">
        <v>29</v>
      </c>
      <c r="F35" s="19">
        <v>131.83834999999999</v>
      </c>
      <c r="G35" s="46">
        <v>137.98661999999999</v>
      </c>
      <c r="H35" s="79">
        <f t="shared" si="1"/>
        <v>4.6634913134152578E-2</v>
      </c>
      <c r="I35" s="80"/>
      <c r="J35" s="81">
        <v>-22</v>
      </c>
      <c r="K35" s="82"/>
      <c r="L35" s="30"/>
    </row>
    <row r="36" spans="4:12" x14ac:dyDescent="0.3">
      <c r="D36" s="1"/>
      <c r="E36" s="18" t="s">
        <v>30</v>
      </c>
      <c r="F36" s="19">
        <v>1.4802519999999999</v>
      </c>
      <c r="G36" s="46">
        <v>1.359569</v>
      </c>
      <c r="H36" s="79">
        <f t="shared" si="1"/>
        <v>-8.1528685656226063E-2</v>
      </c>
      <c r="I36" s="80"/>
      <c r="J36" s="81">
        <v>48</v>
      </c>
      <c r="K36" s="82"/>
      <c r="L36" s="30"/>
    </row>
    <row r="37" spans="4:12" x14ac:dyDescent="0.3">
      <c r="D37" s="1"/>
      <c r="E37" s="18" t="s">
        <v>32</v>
      </c>
      <c r="F37" s="19">
        <v>0.86164799999999997</v>
      </c>
      <c r="G37" s="46">
        <v>0.84746900000000003</v>
      </c>
      <c r="H37" s="79">
        <f t="shared" si="1"/>
        <v>-1.6455675635526301E-2</v>
      </c>
      <c r="I37" s="80"/>
      <c r="J37" s="81">
        <v>5</v>
      </c>
      <c r="K37" s="82"/>
      <c r="L37" s="30"/>
    </row>
    <row r="38" spans="4:12" x14ac:dyDescent="0.3">
      <c r="D38" s="1"/>
      <c r="E38" s="18" t="s">
        <v>31</v>
      </c>
      <c r="F38" s="19">
        <v>24.12914</v>
      </c>
      <c r="G38" s="46">
        <v>21.345929999999999</v>
      </c>
      <c r="H38" s="79">
        <f t="shared" si="1"/>
        <v>-0.11534642345313595</v>
      </c>
      <c r="I38" s="80"/>
      <c r="J38" s="81">
        <v>34</v>
      </c>
      <c r="K38" s="82"/>
      <c r="L38" s="30"/>
    </row>
    <row r="39" spans="4:12" x14ac:dyDescent="0.3">
      <c r="D39" s="1"/>
      <c r="E39" s="18" t="s">
        <v>33</v>
      </c>
      <c r="F39" s="19">
        <v>89.430999999999997</v>
      </c>
      <c r="G39" s="46">
        <v>70.082980000000006</v>
      </c>
      <c r="H39" s="79">
        <f t="shared" si="1"/>
        <v>-0.21634578613679811</v>
      </c>
      <c r="I39" s="80"/>
      <c r="J39" s="81">
        <v>59</v>
      </c>
      <c r="K39" s="82"/>
      <c r="L39" s="30"/>
    </row>
    <row r="40" spans="4:12" x14ac:dyDescent="0.3">
      <c r="D40" s="1"/>
      <c r="E40" s="18" t="s">
        <v>65</v>
      </c>
      <c r="F40" s="19">
        <v>10.093883999999999</v>
      </c>
      <c r="G40" s="46">
        <v>16.745982000000001</v>
      </c>
      <c r="H40" s="79">
        <f t="shared" si="1"/>
        <v>0.65902263192245947</v>
      </c>
      <c r="I40" s="80"/>
      <c r="J40" s="81">
        <v>-24</v>
      </c>
      <c r="K40" s="82"/>
      <c r="L40" s="30"/>
    </row>
    <row r="41" spans="4:12" x14ac:dyDescent="0.3">
      <c r="D41" s="1"/>
      <c r="E41" s="18" t="s">
        <v>34</v>
      </c>
      <c r="F41" s="19">
        <v>1.5642</v>
      </c>
      <c r="G41" s="46">
        <v>1.48943</v>
      </c>
      <c r="H41" s="79">
        <f t="shared" si="1"/>
        <v>-4.7800792737501596E-2</v>
      </c>
      <c r="I41" s="80"/>
      <c r="J41" s="81">
        <v>13</v>
      </c>
      <c r="K41" s="82"/>
      <c r="L41" s="30"/>
    </row>
    <row r="42" spans="4:12" ht="14.5" thickBot="1" x14ac:dyDescent="0.35">
      <c r="D42" s="1"/>
      <c r="E42" s="21" t="s">
        <v>36</v>
      </c>
      <c r="F42" s="22"/>
      <c r="G42" s="23"/>
      <c r="H42" s="71"/>
      <c r="I42" s="72"/>
      <c r="J42" s="92">
        <v>65</v>
      </c>
      <c r="K42" s="93"/>
      <c r="L42" s="30"/>
    </row>
    <row r="43" spans="4:12" s="28" customFormat="1" ht="19.5" customHeight="1" thickTop="1" thickBot="1" x14ac:dyDescent="0.4">
      <c r="D43" s="24"/>
      <c r="E43" s="25" t="s">
        <v>37</v>
      </c>
      <c r="F43" s="26"/>
      <c r="G43" s="31"/>
      <c r="H43" s="75"/>
      <c r="I43" s="76"/>
      <c r="J43" s="77">
        <f>SUM(J32:K42)</f>
        <v>915</v>
      </c>
      <c r="K43" s="78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43</v>
      </c>
      <c r="L50" s="1"/>
    </row>
    <row r="51" spans="4:12" x14ac:dyDescent="0.3">
      <c r="D51" s="1"/>
      <c r="E51" s="1"/>
      <c r="F51" s="83" t="s">
        <v>44</v>
      </c>
      <c r="G51" s="83"/>
      <c r="H51" s="83"/>
      <c r="I51" s="83"/>
      <c r="J51" s="83"/>
      <c r="K51" s="83"/>
      <c r="L51" s="1"/>
    </row>
    <row r="52" spans="4:12" ht="43" customHeight="1" thickBot="1" x14ac:dyDescent="0.35">
      <c r="D52" s="1"/>
      <c r="E52" s="13" t="s">
        <v>22</v>
      </c>
      <c r="F52" s="14" t="s">
        <v>164</v>
      </c>
      <c r="G52" s="14" t="s">
        <v>165</v>
      </c>
      <c r="H52" s="86" t="str">
        <f>+H31</f>
        <v>2022 vs. 2021
(EUR development)</v>
      </c>
      <c r="I52" s="86"/>
      <c r="J52" s="86" t="s">
        <v>166</v>
      </c>
      <c r="K52" s="87"/>
      <c r="L52" s="1"/>
    </row>
    <row r="53" spans="4:12" x14ac:dyDescent="0.3">
      <c r="D53" s="1"/>
      <c r="E53" s="15" t="s">
        <v>26</v>
      </c>
      <c r="F53" s="16">
        <v>1.1792100000000001</v>
      </c>
      <c r="G53" s="45">
        <v>1.0075000000000001</v>
      </c>
      <c r="H53" s="88">
        <f>+G53/F53-1</f>
        <v>-0.14561443678394859</v>
      </c>
      <c r="I53" s="89"/>
      <c r="J53" s="90">
        <v>448</v>
      </c>
      <c r="K53" s="91"/>
      <c r="L53" s="1"/>
    </row>
    <row r="54" spans="4:12" x14ac:dyDescent="0.3">
      <c r="D54" s="1"/>
      <c r="E54" s="18" t="s">
        <v>28</v>
      </c>
      <c r="F54" s="19">
        <v>7.6300100000000004</v>
      </c>
      <c r="G54" s="46">
        <v>6.9038700000000004</v>
      </c>
      <c r="H54" s="79">
        <f>+G54/F54-1</f>
        <v>-9.5168944732706762E-2</v>
      </c>
      <c r="I54" s="80"/>
      <c r="J54" s="81">
        <v>95</v>
      </c>
      <c r="K54" s="82"/>
      <c r="L54" s="1"/>
    </row>
    <row r="55" spans="4:12" x14ac:dyDescent="0.3">
      <c r="D55" s="1"/>
      <c r="E55" s="18" t="s">
        <v>27</v>
      </c>
      <c r="F55" s="19">
        <v>6.1502410000000003</v>
      </c>
      <c r="G55" s="46">
        <v>5.2826069999999996</v>
      </c>
      <c r="H55" s="79">
        <f>+G55/F55-1</f>
        <v>-0.1410731709537888</v>
      </c>
      <c r="I55" s="80"/>
      <c r="J55" s="81">
        <v>235</v>
      </c>
      <c r="K55" s="82"/>
      <c r="L55" s="1"/>
    </row>
    <row r="56" spans="4:12" x14ac:dyDescent="0.3">
      <c r="D56" s="1"/>
      <c r="E56" s="18" t="s">
        <v>29</v>
      </c>
      <c r="F56" s="19">
        <v>129.79736</v>
      </c>
      <c r="G56" s="46">
        <v>139.13086000000001</v>
      </c>
      <c r="H56" s="79">
        <f t="shared" ref="H56:H62" si="2">+G56/F56-1</f>
        <v>7.1908242201536465E-2</v>
      </c>
      <c r="I56" s="80"/>
      <c r="J56" s="81">
        <v>-30</v>
      </c>
      <c r="K56" s="82"/>
      <c r="L56" s="1"/>
    </row>
    <row r="57" spans="4:12" x14ac:dyDescent="0.3">
      <c r="D57" s="1"/>
      <c r="E57" s="18" t="s">
        <v>30</v>
      </c>
      <c r="F57" s="19">
        <v>1.4845280000000001</v>
      </c>
      <c r="G57" s="46">
        <v>1.314357</v>
      </c>
      <c r="H57" s="79">
        <f t="shared" si="2"/>
        <v>-0.11462970048392485</v>
      </c>
      <c r="I57" s="80"/>
      <c r="J57" s="81">
        <v>36</v>
      </c>
      <c r="K57" s="82"/>
      <c r="L57" s="1"/>
    </row>
    <row r="58" spans="4:12" x14ac:dyDescent="0.3">
      <c r="D58" s="1"/>
      <c r="E58" s="18" t="s">
        <v>32</v>
      </c>
      <c r="F58" s="19">
        <v>0.85518099999999997</v>
      </c>
      <c r="G58" s="46">
        <v>0.85558699999999999</v>
      </c>
      <c r="H58" s="79">
        <f t="shared" si="2"/>
        <v>4.7475329783996933E-4</v>
      </c>
      <c r="I58" s="80"/>
      <c r="J58" s="81">
        <v>0</v>
      </c>
      <c r="K58" s="82"/>
      <c r="L58" s="1"/>
    </row>
    <row r="59" spans="4:12" x14ac:dyDescent="0.3">
      <c r="D59" s="1"/>
      <c r="E59" s="18" t="s">
        <v>31</v>
      </c>
      <c r="F59" s="19">
        <v>23.59759</v>
      </c>
      <c r="G59" s="46">
        <v>20.39019</v>
      </c>
      <c r="H59" s="79">
        <f t="shared" si="2"/>
        <v>-0.13592065969448575</v>
      </c>
      <c r="I59" s="80"/>
      <c r="J59" s="81">
        <v>34</v>
      </c>
      <c r="K59" s="82"/>
      <c r="L59" s="1"/>
    </row>
    <row r="60" spans="4:12" x14ac:dyDescent="0.3">
      <c r="D60" s="1"/>
      <c r="E60" s="18" t="s">
        <v>33</v>
      </c>
      <c r="F60" s="19">
        <v>86.623390000000001</v>
      </c>
      <c r="G60" s="46">
        <v>60.354460000000003</v>
      </c>
      <c r="H60" s="79">
        <f t="shared" si="2"/>
        <v>-0.30325446741347806</v>
      </c>
      <c r="I60" s="80"/>
      <c r="J60" s="81">
        <v>68</v>
      </c>
      <c r="K60" s="82"/>
      <c r="L60" s="1"/>
    </row>
    <row r="61" spans="4:12" x14ac:dyDescent="0.3">
      <c r="D61" s="1"/>
      <c r="E61" s="18" t="s">
        <v>65</v>
      </c>
      <c r="F61" s="19">
        <v>10.067047000000001</v>
      </c>
      <c r="G61" s="46">
        <v>18.054252999999999</v>
      </c>
      <c r="H61" s="79">
        <f t="shared" si="2"/>
        <v>0.79340108375375595</v>
      </c>
      <c r="I61" s="80"/>
      <c r="J61" s="81">
        <v>-47</v>
      </c>
      <c r="K61" s="82"/>
      <c r="L61" s="1"/>
    </row>
    <row r="62" spans="4:12" x14ac:dyDescent="0.3">
      <c r="D62" s="1"/>
      <c r="E62" s="18" t="s">
        <v>34</v>
      </c>
      <c r="F62" s="19">
        <v>1.60365</v>
      </c>
      <c r="G62" s="46">
        <v>1.4733799999999999</v>
      </c>
      <c r="H62" s="79">
        <f t="shared" si="2"/>
        <v>-8.1233436223614897E-2</v>
      </c>
      <c r="I62" s="80"/>
      <c r="J62" s="81">
        <v>15</v>
      </c>
      <c r="K62" s="82"/>
      <c r="L62" s="1"/>
    </row>
    <row r="63" spans="4:12" ht="14.5" thickBot="1" x14ac:dyDescent="0.35">
      <c r="D63" s="1"/>
      <c r="E63" s="21" t="s">
        <v>36</v>
      </c>
      <c r="F63" s="22"/>
      <c r="G63" s="23"/>
      <c r="H63" s="71"/>
      <c r="I63" s="72"/>
      <c r="J63" s="73">
        <v>87</v>
      </c>
      <c r="K63" s="74"/>
      <c r="L63" s="1"/>
    </row>
    <row r="64" spans="4:12" s="28" customFormat="1" ht="19" customHeight="1" thickTop="1" thickBot="1" x14ac:dyDescent="0.4">
      <c r="D64" s="24"/>
      <c r="E64" s="25" t="s">
        <v>37</v>
      </c>
      <c r="F64" s="26"/>
      <c r="G64" s="31"/>
      <c r="H64" s="75"/>
      <c r="I64" s="76"/>
      <c r="J64" s="77">
        <f>SUM(J53:K63)</f>
        <v>941</v>
      </c>
      <c r="K64" s="78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49</v>
      </c>
      <c r="L67" s="1"/>
    </row>
    <row r="68" spans="4:12" x14ac:dyDescent="0.3">
      <c r="D68" s="1"/>
      <c r="E68" s="1"/>
      <c r="F68" s="83" t="s">
        <v>50</v>
      </c>
      <c r="G68" s="83"/>
      <c r="H68" s="83"/>
      <c r="I68" s="83"/>
      <c r="J68" s="83"/>
      <c r="K68" s="83"/>
      <c r="L68" s="1"/>
    </row>
    <row r="69" spans="4:12" ht="43" customHeight="1" thickBot="1" x14ac:dyDescent="0.35">
      <c r="D69" s="1"/>
      <c r="E69" s="13" t="s">
        <v>22</v>
      </c>
      <c r="F69" s="14" t="s">
        <v>167</v>
      </c>
      <c r="G69" s="14" t="s">
        <v>168</v>
      </c>
      <c r="H69" s="84" t="s">
        <v>169</v>
      </c>
      <c r="I69" s="85"/>
      <c r="J69" s="84" t="s">
        <v>170</v>
      </c>
      <c r="K69" s="98"/>
      <c r="L69" s="1"/>
    </row>
    <row r="70" spans="4:12" x14ac:dyDescent="0.3">
      <c r="D70" s="1"/>
      <c r="E70" s="15" t="s">
        <v>26</v>
      </c>
      <c r="F70" s="16">
        <v>1.1436109999999999</v>
      </c>
      <c r="G70" s="47">
        <v>1.0186200000000001</v>
      </c>
      <c r="H70" s="88">
        <f>+G70/F70-1</f>
        <v>-0.10929503126500173</v>
      </c>
      <c r="I70" s="89"/>
      <c r="J70" s="90">
        <v>385</v>
      </c>
      <c r="K70" s="91"/>
      <c r="L70" s="30"/>
    </row>
    <row r="71" spans="4:12" x14ac:dyDescent="0.3">
      <c r="D71" s="1"/>
      <c r="E71" s="18" t="s">
        <v>28</v>
      </c>
      <c r="F71" s="19">
        <v>7.3135000000000003</v>
      </c>
      <c r="G71" s="48">
        <v>7.2573299999999996</v>
      </c>
      <c r="H71" s="79">
        <f>+G71/F71-1</f>
        <v>-7.6803172215765825E-3</v>
      </c>
      <c r="I71" s="80"/>
      <c r="J71" s="81">
        <v>8</v>
      </c>
      <c r="K71" s="82"/>
      <c r="L71" s="30"/>
    </row>
    <row r="72" spans="4:12" x14ac:dyDescent="0.3">
      <c r="D72" s="1"/>
      <c r="E72" s="18" t="s">
        <v>27</v>
      </c>
      <c r="F72" s="19">
        <v>6.3795120000000001</v>
      </c>
      <c r="G72" s="48">
        <v>5.3592909999999998</v>
      </c>
      <c r="H72" s="79">
        <f>+G72/F72-1</f>
        <v>-0.15992147988748984</v>
      </c>
      <c r="I72" s="80"/>
      <c r="J72" s="81">
        <v>300</v>
      </c>
      <c r="K72" s="82"/>
      <c r="L72" s="30"/>
    </row>
    <row r="73" spans="4:12" x14ac:dyDescent="0.3">
      <c r="D73" s="1"/>
      <c r="E73" s="18" t="s">
        <v>29</v>
      </c>
      <c r="F73" s="19">
        <v>129.97197</v>
      </c>
      <c r="G73" s="48">
        <v>144.15134</v>
      </c>
      <c r="H73" s="79">
        <f t="shared" ref="H73:H79" si="3">+G73/F73-1</f>
        <v>0.1090955996127474</v>
      </c>
      <c r="I73" s="80"/>
      <c r="J73" s="81">
        <v>-52</v>
      </c>
      <c r="K73" s="82"/>
      <c r="L73" s="30"/>
    </row>
    <row r="74" spans="4:12" x14ac:dyDescent="0.3">
      <c r="D74" s="1"/>
      <c r="E74" s="18" t="s">
        <v>30</v>
      </c>
      <c r="F74" s="19">
        <v>1.441748</v>
      </c>
      <c r="G74" s="48">
        <v>1.3833789999999999</v>
      </c>
      <c r="H74" s="79">
        <f t="shared" si="3"/>
        <v>-4.0484883627374679E-2</v>
      </c>
      <c r="I74" s="80"/>
      <c r="J74" s="81">
        <v>14</v>
      </c>
      <c r="K74" s="82"/>
      <c r="L74" s="30"/>
    </row>
    <row r="75" spans="4:12" x14ac:dyDescent="0.3">
      <c r="D75" s="1"/>
      <c r="E75" s="18" t="s">
        <v>32</v>
      </c>
      <c r="F75" s="19">
        <v>0.84814299999999998</v>
      </c>
      <c r="G75" s="48">
        <v>0.86960199999999999</v>
      </c>
      <c r="H75" s="79">
        <f t="shared" si="3"/>
        <v>2.530115794152632E-2</v>
      </c>
      <c r="I75" s="80"/>
      <c r="J75" s="81">
        <f>IF($K$67="FY",IFERROR(H75*(VLOOKUP(E75,'Sensitivity Impact 2022'!$B$2:$C$68,2,FALSE))*-100,0),IF($K$67="Q1",IFERROR(H75*(VLOOKUP(E75,'Sensitivity Impact 2022'!$J$2:$K$68,2,FALSE))*-100,0),IF($K$67="Q2",IFERROR(H75*(VLOOKUP(E75,'Sensitivity Impact 2022'!$R$2:$S$68,2,FALSE))*-100,0),IF($K$67="Q3",IFERROR(H75*(VLOOKUP(E75,'Sensitivity Impact 2022'!$Z$2:$AA$68,2,FALSE))*-100,0),IF($K$67="Q4",IFERROR(H75*(VLOOKUP(E75,'Sensitivity Impact 2022'!$AH$2:$AI$68,2,FALSE))*-100,0),IF($K$67="Q2-Q4",IFERROR(H75*(VLOOKUP(E75,'Sensitivity Impact 2022'!$AP$2:$AQ$68,2,FALSE))*-100,0),IF($K$67="HY2",IFERROR(H75*(VLOOKUP(E75,'Sensitivity Impact 2022'!$AX$2:$AY$68,2,FALSE))*-100,0))))))))</f>
        <v>5.6404721868660666</v>
      </c>
      <c r="K75" s="82"/>
      <c r="L75" s="30"/>
    </row>
    <row r="76" spans="4:12" x14ac:dyDescent="0.3">
      <c r="D76" s="1"/>
      <c r="E76" s="18" t="s">
        <v>31</v>
      </c>
      <c r="F76" s="19">
        <v>23.730060000000002</v>
      </c>
      <c r="G76" s="48">
        <v>20.059239999999999</v>
      </c>
      <c r="H76" s="79">
        <f t="shared" si="3"/>
        <v>-0.15469071717475646</v>
      </c>
      <c r="I76" s="80"/>
      <c r="J76" s="81">
        <v>55</v>
      </c>
      <c r="K76" s="82"/>
      <c r="L76" s="30"/>
    </row>
    <row r="77" spans="4:12" x14ac:dyDescent="0.3">
      <c r="D77" s="1"/>
      <c r="E77" s="18" t="s">
        <v>33</v>
      </c>
      <c r="F77" s="19">
        <v>83.10445</v>
      </c>
      <c r="G77" s="48">
        <v>63.949089999999998</v>
      </c>
      <c r="H77" s="79">
        <f t="shared" si="3"/>
        <v>-0.23049740417029418</v>
      </c>
      <c r="I77" s="80"/>
      <c r="J77" s="81">
        <v>52</v>
      </c>
      <c r="K77" s="82"/>
      <c r="L77" s="30"/>
    </row>
    <row r="78" spans="4:12" x14ac:dyDescent="0.3">
      <c r="D78" s="1"/>
      <c r="E78" s="18" t="s">
        <v>65</v>
      </c>
      <c r="F78" s="19">
        <v>12.385565</v>
      </c>
      <c r="G78" s="48">
        <v>18.965015999999999</v>
      </c>
      <c r="H78" s="79">
        <f t="shared" si="3"/>
        <v>0.53121928632242454</v>
      </c>
      <c r="I78" s="80"/>
      <c r="J78" s="81">
        <v>-13</v>
      </c>
      <c r="K78" s="82"/>
      <c r="L78" s="30"/>
    </row>
    <row r="79" spans="4:12" x14ac:dyDescent="0.3">
      <c r="D79" s="1"/>
      <c r="E79" s="18" t="s">
        <v>34</v>
      </c>
      <c r="F79" s="19">
        <v>1.5695300000000001</v>
      </c>
      <c r="G79" s="48">
        <v>1.5527899999999999</v>
      </c>
      <c r="H79" s="79">
        <f t="shared" si="3"/>
        <v>-1.0665613272763275E-2</v>
      </c>
      <c r="I79" s="80"/>
      <c r="J79" s="81">
        <v>3</v>
      </c>
      <c r="K79" s="82"/>
      <c r="L79" s="30"/>
    </row>
    <row r="80" spans="4:12" ht="14.5" thickBot="1" x14ac:dyDescent="0.35">
      <c r="D80" s="1"/>
      <c r="E80" s="21" t="s">
        <v>36</v>
      </c>
      <c r="F80" s="22"/>
      <c r="G80" s="33"/>
      <c r="H80" s="71"/>
      <c r="I80" s="72"/>
      <c r="J80" s="73">
        <f>+J81-J79-J78-J77-J76-J75-J74-J73-J72-J71-J70</f>
        <v>-139.64047218686608</v>
      </c>
      <c r="K80" s="74"/>
      <c r="L80" s="30"/>
    </row>
    <row r="81" spans="4:12" s="28" customFormat="1" ht="19" customHeight="1" thickTop="1" thickBot="1" x14ac:dyDescent="0.4">
      <c r="D81" s="24"/>
      <c r="E81" s="25" t="s">
        <v>37</v>
      </c>
      <c r="F81" s="26"/>
      <c r="G81" s="31"/>
      <c r="H81" s="75"/>
      <c r="I81" s="76"/>
      <c r="J81" s="77">
        <v>618</v>
      </c>
      <c r="K81" s="78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formatCells="0" formatColumns="0" formatRows="0" insertColumns="0" insertRows="0" insertHyperlinks="0" deleteColumns="0" deleteRows="0" sort="0" autoFilter="0" pivotTables="0"/>
  <mergeCells count="110"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</mergeCells>
  <pageMargins left="0.7" right="0.7" top="0.78740157499999996" bottom="0.78740157499999996" header="0.3" footer="0.3"/>
  <pageSetup paperSize="9" orientation="portrait" r:id="rId1"/>
  <headerFooter>
    <oddFooter>&amp;R_x000D_&amp;1#&amp;"Aptos"&amp;22&amp;KFF8939 RESTRICTED</oddFooter>
  </headerFooter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1F1024A197142B24404B6E8FA7D97" ma:contentTypeVersion="12" ma:contentTypeDescription="Create a new document." ma:contentTypeScope="" ma:versionID="0f5cd662d71157e9b037fc46b451d745">
  <xsd:schema xmlns:xsd="http://www.w3.org/2001/XMLSchema" xmlns:xs="http://www.w3.org/2001/XMLSchema" xmlns:p="http://schemas.microsoft.com/office/2006/metadata/properties" xmlns:ns1="http://schemas.microsoft.com/sharepoint/v3" xmlns:ns2="1a4d292e-883c-434b-96e3-060cfff16c86" xmlns:ns3="c944858f-31f5-4b1c-a848-78f0da1649cc" targetNamespace="http://schemas.microsoft.com/office/2006/metadata/properties" ma:root="true" ma:fieldsID="d88dfe0115231ca9d92c19f6573f1a47" ns1:_="" ns2:_="" ns3:_="">
    <xsd:import namespace="http://schemas.microsoft.com/sharepoint/v3"/>
    <xsd:import namespace="1a4d292e-883c-434b-96e3-060cfff16c86"/>
    <xsd:import namespace="c944858f-31f5-4b1c-a848-78f0da1649c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1:_dlc_Exempt" minOccurs="0"/>
                <xsd:element ref="ns1:_dlc_ExpireDateSaved" minOccurs="0"/>
                <xsd:element ref="ns1:_dlc_ExpireDat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0" nillable="true" ma:displayName="Exempt from Policy" ma:hidden="true" ma:internalName="_dlc_Exempt" ma:readOnly="false">
      <xsd:simpleType>
        <xsd:restriction base="dms:Unknown"/>
      </xsd:simpleType>
    </xsd:element>
    <xsd:element name="_dlc_ExpireDateSaved" ma:index="11" nillable="true" ma:displayName="Original Expiration Date" ma:hidden="true" ma:internalName="_dlc_ExpireDateSaved" ma:readOnly="false">
      <xsd:simpleType>
        <xsd:restriction base="dms:DateTime"/>
      </xsd:simpleType>
    </xsd:element>
    <xsd:element name="_dlc_ExpireDate" ma:index="12" nillable="true" ma:displayName="Expiration Date" ma:hidden="true" ma:internalName="_dlc_Expire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d292e-883c-434b-96e3-060cfff16c86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02ac0c09-b10e-4f38-a3a3-7cf5041e0add}" ma:internalName="TaxCatchAll" ma:showField="CatchAllData" ma:web="efba45d6-c627-4193-a083-1d31e4fe31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02ac0c09-b10e-4f38-a3a3-7cf5041e0add}" ma:internalName="TaxCatchAllLabel" ma:readOnly="true" ma:showField="CatchAllDataLabel" ma:web="efba45d6-c627-4193-a083-1d31e4fe31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4858f-31f5-4b1c-a848-78f0da164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bc43322-b630-4bac-8b27-31def233d1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7bc43322-b630-4bac-8b27-31def233d1d0" ContentTypeId="0x0101" PreviousValue="false" LastSyncTimeStamp="2020-06-15T17:53:05.723Z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44858f-31f5-4b1c-a848-78f0da1649cc">
      <Terms xmlns="http://schemas.microsoft.com/office/infopath/2007/PartnerControls"/>
    </lcf76f155ced4ddcb4097134ff3c332f>
    <TaxCatchAll xmlns="1a4d292e-883c-434b-96e3-060cfff16c86" xsi:nil="true"/>
    <_dlc_ExpireDateSaved xmlns="http://schemas.microsoft.com/sharepoint/v3" xsi:nil="true"/>
    <_dlc_ExpireDate xmlns="http://schemas.microsoft.com/sharepoint/v3" xsi:nil="true"/>
    <_dlc_Exempt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BDE7B51-435B-48B9-B88D-C269AFE8D7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a4d292e-883c-434b-96e3-060cfff16c86"/>
    <ds:schemaRef ds:uri="c944858f-31f5-4b1c-a848-78f0da1649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01645E-2AD8-4372-8FFA-04712CF81F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6B6A39-3850-46F2-BA19-AB9C0280660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8B0AE0D3-E14F-415D-9E61-37DF4711D0A6}">
  <ds:schemaRefs>
    <ds:schemaRef ds:uri="http://purl.org/dc/terms/"/>
    <ds:schemaRef ds:uri="http://purl.org/dc/elements/1.1/"/>
    <ds:schemaRef ds:uri="http://schemas.microsoft.com/sharepoint/v3"/>
    <ds:schemaRef ds:uri="1a4d292e-883c-434b-96e3-060cfff16c86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c944858f-31f5-4b1c-a848-78f0da1649c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Manual</vt:lpstr>
      <vt:lpstr>FX Simulation by Quarter '26</vt:lpstr>
      <vt:lpstr>FX Simulation by Quarter '24 CH</vt:lpstr>
      <vt:lpstr>FX Simulation CropScience</vt:lpstr>
      <vt:lpstr>FX Simulation Pharmaceuticals</vt:lpstr>
      <vt:lpstr>FX Simulation Consumer Health</vt:lpstr>
      <vt:lpstr>FX Sensitivity 2025</vt:lpstr>
      <vt:lpstr>FX Sensitivity 2026</vt:lpstr>
      <vt:lpstr>FX Simulation by Quarter '22</vt:lpstr>
      <vt:lpstr>FX Simulation by Quarter '21</vt:lpstr>
      <vt:lpstr>Full-Year FX Sensitivities</vt:lpstr>
      <vt:lpstr>Sensitivity Impact 2021</vt:lpstr>
      <vt:lpstr>Sensitivity Impact 2022</vt:lpstr>
      <vt:lpstr>Sensitivity Impact 2023</vt:lpstr>
      <vt:lpstr>'FX Simulation by Quarter ''24 CH'!Print_Area</vt:lpstr>
      <vt:lpstr>'FX Simulation by Quarter ''26'!Print_Area</vt:lpstr>
      <vt:lpstr>'FX Simulation Consumer Health'!Print_Area</vt:lpstr>
      <vt:lpstr>'FX Simulation CropScience'!Print_Area</vt:lpstr>
      <vt:lpstr>'FX Simulation Pharmaceuticals'!Print_Area</vt:lpstr>
      <vt:lpstr>Manual!Print_Area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FX Simulation Bayer AG Q2 2026</dc:title>
  <dc:subject/>
  <dc:creator>Investor Relations Bayer AG</dc:creator>
  <cp:keywords/>
  <dc:description/>
  <cp:lastModifiedBy>Tobias Feld</cp:lastModifiedBy>
  <cp:revision/>
  <dcterms:created xsi:type="dcterms:W3CDTF">2021-07-05T08:51:45Z</dcterms:created>
  <dcterms:modified xsi:type="dcterms:W3CDTF">2026-07-03T11:27:41Z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0x0101005361F1024A197142B24404B6E8FA7D97</vt:lpwstr>
  </property>
  <property fmtid="{D5CDD505-2E9C-101B-9397-08002B2CF9AE}" pid="3" name="MediaServiceImageTags">
    <vt:lpwstr/>
  </property>
  <property fmtid="{D5CDD505-2E9C-101B-9397-08002B2CF9AE}" pid="4" name="MSIP_Label_2c76c141-ac86-40e5-abf2-c6f60e474cee_Enabled">
    <vt:lpwstr>true</vt:lpwstr>
  </property>
  <property fmtid="{D5CDD505-2E9C-101B-9397-08002B2CF9AE}" pid="5" name="MSIP_Label_2c76c141-ac86-40e5-abf2-c6f60e474cee_SetDate">
    <vt:lpwstr>2026-07-03T11:27:20Z</vt:lpwstr>
  </property>
  <property fmtid="{D5CDD505-2E9C-101B-9397-08002B2CF9AE}" pid="6" name="MSIP_Label_2c76c141-ac86-40e5-abf2-c6f60e474cee_Method">
    <vt:lpwstr>Privileged</vt:lpwstr>
  </property>
  <property fmtid="{D5CDD505-2E9C-101B-9397-08002B2CF9AE}" pid="7" name="MSIP_Label_2c76c141-ac86-40e5-abf2-c6f60e474cee_Name">
    <vt:lpwstr>2c76c141-ac86-40e5-abf2-c6f60e474cee</vt:lpwstr>
  </property>
  <property fmtid="{D5CDD505-2E9C-101B-9397-08002B2CF9AE}" pid="8" name="MSIP_Label_2c76c141-ac86-40e5-abf2-c6f60e474cee_SiteId">
    <vt:lpwstr>fcb2b37b-5da0-466b-9b83-0014b67a7c78</vt:lpwstr>
  </property>
  <property fmtid="{D5CDD505-2E9C-101B-9397-08002B2CF9AE}" pid="9" name="MSIP_Label_2c76c141-ac86-40e5-abf2-c6f60e474cee_ActionId">
    <vt:lpwstr>3423d18a-16d8-4843-a2b2-b31a27722fb6</vt:lpwstr>
  </property>
  <property fmtid="{D5CDD505-2E9C-101B-9397-08002B2CF9AE}" pid="10" name="MSIP_Label_2c76c141-ac86-40e5-abf2-c6f60e474cee_ContentBits">
    <vt:lpwstr>2</vt:lpwstr>
  </property>
  <property fmtid="{D5CDD505-2E9C-101B-9397-08002B2CF9AE}" pid="11" name="MSIP_Label_2c76c141-ac86-40e5-abf2-c6f60e474cee_Tag">
    <vt:lpwstr>10, 0, 1, 1</vt:lpwstr>
  </property>
</Properties>
</file>